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75" windowWidth="14880" windowHeight="7680" activeTab="3"/>
  </bookViews>
  <sheets>
    <sheet name="Instytucja" sheetId="7" r:id="rId1"/>
    <sheet name="Zatrudnienie" sheetId="6" r:id="rId2"/>
    <sheet name="Część opisowa" sheetId="5" r:id="rId3"/>
    <sheet name="Część merytoryczna" sheetId="4" r:id="rId4"/>
  </sheets>
  <definedNames>
    <definedName name="_xlnm.Print_Area" localSheetId="3">'Część merytoryczna'!$A$2:$I$91</definedName>
    <definedName name="_xlnm.Print_Area" localSheetId="2">'Część opisowa'!$A$2:$F$107</definedName>
    <definedName name="_xlnm.Print_Area" localSheetId="0">Instytucja!$B$2:$G$110</definedName>
    <definedName name="_xlnm.Print_Area" localSheetId="1">Zatrudnienie!$A$10:$G$41</definedName>
  </definedNames>
  <calcPr calcId="125725"/>
</workbook>
</file>

<file path=xl/calcChain.xml><?xml version="1.0" encoding="utf-8"?>
<calcChain xmlns="http://schemas.openxmlformats.org/spreadsheetml/2006/main">
  <c r="H85" i="4"/>
  <c r="G85"/>
  <c r="H84"/>
  <c r="G84"/>
  <c r="D84"/>
  <c r="C84"/>
  <c r="E83"/>
  <c r="H82"/>
  <c r="G82"/>
  <c r="H81"/>
  <c r="G81"/>
  <c r="H80"/>
  <c r="G80"/>
  <c r="H79"/>
  <c r="G79"/>
  <c r="H78"/>
  <c r="G78"/>
  <c r="H77"/>
  <c r="G77"/>
  <c r="H76"/>
  <c r="G76"/>
  <c r="H75"/>
  <c r="G75"/>
  <c r="H74"/>
  <c r="G74"/>
  <c r="H73"/>
  <c r="G73"/>
  <c r="H72"/>
  <c r="G72"/>
  <c r="H71"/>
  <c r="G71"/>
  <c r="H70"/>
  <c r="G70"/>
  <c r="H69"/>
  <c r="G69"/>
  <c r="H68"/>
  <c r="G68"/>
  <c r="H67"/>
  <c r="G67"/>
  <c r="H66"/>
  <c r="G66"/>
  <c r="H65"/>
  <c r="G65"/>
  <c r="H64"/>
  <c r="G64"/>
  <c r="H63"/>
  <c r="G63"/>
  <c r="H62"/>
  <c r="G62"/>
  <c r="H61"/>
  <c r="G61"/>
  <c r="H60"/>
  <c r="G60"/>
  <c r="H59"/>
  <c r="G59"/>
  <c r="H58"/>
  <c r="G58"/>
  <c r="H57"/>
  <c r="G57"/>
  <c r="H56"/>
  <c r="G56"/>
  <c r="H55"/>
  <c r="G55"/>
  <c r="H54"/>
  <c r="G54"/>
  <c r="H53"/>
  <c r="G53"/>
  <c r="H52"/>
  <c r="G52"/>
  <c r="H51"/>
  <c r="G51"/>
  <c r="H50"/>
  <c r="G50"/>
  <c r="H49"/>
  <c r="G49"/>
  <c r="H48"/>
  <c r="G48"/>
  <c r="H47"/>
  <c r="G47"/>
  <c r="H46"/>
  <c r="G46"/>
  <c r="H45"/>
  <c r="G45"/>
  <c r="G44"/>
  <c r="F44"/>
  <c r="H44" s="1"/>
  <c r="D44"/>
  <c r="H43"/>
  <c r="G43"/>
  <c r="H42"/>
  <c r="G42"/>
  <c r="H41"/>
  <c r="G41"/>
  <c r="H40"/>
  <c r="G40"/>
  <c r="H39"/>
  <c r="G39"/>
  <c r="H38"/>
  <c r="G38"/>
  <c r="F37"/>
  <c r="H37" s="1"/>
  <c r="E37"/>
  <c r="G37" s="1"/>
  <c r="D37"/>
  <c r="H36"/>
  <c r="G36"/>
  <c r="H35"/>
  <c r="G35"/>
  <c r="H34"/>
  <c r="G34"/>
  <c r="H33"/>
  <c r="G33"/>
  <c r="H32"/>
  <c r="G32"/>
  <c r="H31"/>
  <c r="G31"/>
  <c r="H30"/>
  <c r="G30"/>
  <c r="D30"/>
  <c r="H29"/>
  <c r="G29"/>
  <c r="H28"/>
  <c r="G28"/>
  <c r="H27"/>
  <c r="G27"/>
  <c r="H26"/>
  <c r="G26"/>
  <c r="H25"/>
  <c r="G25"/>
  <c r="H24"/>
  <c r="G24"/>
  <c r="H23"/>
  <c r="G23"/>
  <c r="H22"/>
  <c r="G22"/>
  <c r="H21"/>
  <c r="G21"/>
  <c r="H20"/>
  <c r="G20"/>
  <c r="H19"/>
  <c r="G19"/>
  <c r="H18"/>
  <c r="G18"/>
  <c r="G17"/>
  <c r="H16"/>
  <c r="G16"/>
  <c r="H15"/>
  <c r="G15"/>
  <c r="H14"/>
  <c r="G14"/>
  <c r="H13"/>
  <c r="G13"/>
  <c r="H12"/>
  <c r="G12"/>
  <c r="H11"/>
  <c r="G11"/>
  <c r="G10"/>
  <c r="H9"/>
  <c r="G9"/>
  <c r="H8"/>
  <c r="G8"/>
  <c r="H7"/>
  <c r="G7"/>
  <c r="E63" i="5" l="1"/>
  <c r="F66" i="7" l="1"/>
  <c r="D64" i="5"/>
  <c r="E64"/>
  <c r="F28" i="6"/>
  <c r="E28"/>
  <c r="D28"/>
  <c r="F93" i="7"/>
  <c r="E93"/>
  <c r="D93"/>
  <c r="G100"/>
  <c r="G99"/>
  <c r="G98"/>
  <c r="G97"/>
  <c r="G96"/>
  <c r="G94"/>
  <c r="G93"/>
  <c r="G92"/>
  <c r="G91"/>
  <c r="G90"/>
  <c r="F89"/>
  <c r="E89"/>
  <c r="G89"/>
  <c r="D89"/>
  <c r="G88"/>
  <c r="G87"/>
  <c r="G86"/>
  <c r="G85"/>
  <c r="F84"/>
  <c r="E84"/>
  <c r="G84"/>
  <c r="D84"/>
  <c r="G83"/>
  <c r="G82"/>
  <c r="G81"/>
  <c r="G80"/>
  <c r="F79"/>
  <c r="F78"/>
  <c r="E79"/>
  <c r="E78" s="1"/>
  <c r="G78" s="1"/>
  <c r="D79"/>
  <c r="D78"/>
  <c r="G77"/>
  <c r="G75"/>
  <c r="G74"/>
  <c r="G73"/>
  <c r="G71"/>
  <c r="G70"/>
  <c r="F69"/>
  <c r="G69"/>
  <c r="E69"/>
  <c r="D69"/>
  <c r="G68"/>
  <c r="G67"/>
  <c r="E66"/>
  <c r="D66"/>
  <c r="G65"/>
  <c r="G64"/>
  <c r="G63"/>
  <c r="G62"/>
  <c r="F61"/>
  <c r="E61"/>
  <c r="G61" s="1"/>
  <c r="D61"/>
  <c r="G60"/>
  <c r="G59"/>
  <c r="G58"/>
  <c r="F57"/>
  <c r="E57"/>
  <c r="G57" s="1"/>
  <c r="D57"/>
  <c r="G56"/>
  <c r="G55"/>
  <c r="G54"/>
  <c r="G53"/>
  <c r="F52"/>
  <c r="G52"/>
  <c r="E52"/>
  <c r="D52"/>
  <c r="G51"/>
  <c r="G50"/>
  <c r="G49"/>
  <c r="G48"/>
  <c r="G47"/>
  <c r="G46"/>
  <c r="G45"/>
  <c r="F44"/>
  <c r="E44"/>
  <c r="G44" s="1"/>
  <c r="D44"/>
  <c r="G43"/>
  <c r="G42"/>
  <c r="G41"/>
  <c r="G40"/>
  <c r="G39"/>
  <c r="G38"/>
  <c r="G37"/>
  <c r="F36"/>
  <c r="E36"/>
  <c r="G36" s="1"/>
  <c r="D36"/>
  <c r="G35"/>
  <c r="G34"/>
  <c r="G31"/>
  <c r="G30"/>
  <c r="G29"/>
  <c r="G28"/>
  <c r="G27"/>
  <c r="G26"/>
  <c r="F25"/>
  <c r="E25"/>
  <c r="G25"/>
  <c r="D25"/>
  <c r="G24"/>
  <c r="G23"/>
  <c r="G22"/>
  <c r="G21"/>
  <c r="F20"/>
  <c r="E20"/>
  <c r="G20"/>
  <c r="D20"/>
  <c r="G19"/>
  <c r="G18"/>
  <c r="G17"/>
  <c r="G16"/>
  <c r="G15"/>
  <c r="F14"/>
  <c r="G14"/>
  <c r="E14"/>
  <c r="D14"/>
  <c r="G13"/>
  <c r="G12"/>
  <c r="G11"/>
  <c r="G10"/>
  <c r="F9"/>
  <c r="E9"/>
  <c r="G9" s="1"/>
  <c r="D9"/>
  <c r="E33" i="5"/>
  <c r="E32"/>
  <c r="E29"/>
  <c r="E28"/>
  <c r="E27"/>
  <c r="E93"/>
  <c r="E98"/>
  <c r="E97"/>
  <c r="E96"/>
  <c r="E95"/>
  <c r="E94"/>
  <c r="E92"/>
  <c r="E90"/>
  <c r="E89"/>
  <c r="E88"/>
  <c r="E86"/>
  <c r="E85"/>
  <c r="E84"/>
  <c r="E83"/>
  <c r="E81"/>
  <c r="E80"/>
  <c r="E79"/>
  <c r="E78"/>
  <c r="E75"/>
  <c r="E73"/>
  <c r="E71"/>
  <c r="E69"/>
  <c r="E68"/>
  <c r="E66"/>
  <c r="E65"/>
  <c r="E62"/>
  <c r="E61"/>
  <c r="E60"/>
  <c r="E58"/>
  <c r="E57"/>
  <c r="E56"/>
  <c r="E54"/>
  <c r="E53"/>
  <c r="E52"/>
  <c r="E51"/>
  <c r="E49"/>
  <c r="E48"/>
  <c r="E47"/>
  <c r="E46"/>
  <c r="E45"/>
  <c r="E44"/>
  <c r="E43"/>
  <c r="E41"/>
  <c r="E40"/>
  <c r="E39"/>
  <c r="E38"/>
  <c r="E37"/>
  <c r="E36"/>
  <c r="E35"/>
  <c r="E26"/>
  <c r="E25"/>
  <c r="E24"/>
  <c r="E22"/>
  <c r="E21"/>
  <c r="E20"/>
  <c r="E19"/>
  <c r="E17"/>
  <c r="E16"/>
  <c r="E15"/>
  <c r="E14"/>
  <c r="E13"/>
  <c r="E11"/>
  <c r="E10"/>
  <c r="E9"/>
  <c r="E8"/>
  <c r="D91"/>
  <c r="E91"/>
  <c r="C91"/>
  <c r="D87"/>
  <c r="E87"/>
  <c r="C87"/>
  <c r="D82"/>
  <c r="C82"/>
  <c r="E82"/>
  <c r="D77"/>
  <c r="D76" s="1"/>
  <c r="E76" s="1"/>
  <c r="E77"/>
  <c r="C77"/>
  <c r="C76"/>
  <c r="D67"/>
  <c r="E67"/>
  <c r="C67"/>
  <c r="C64"/>
  <c r="D59"/>
  <c r="E59"/>
  <c r="C59"/>
  <c r="D55"/>
  <c r="C55"/>
  <c r="E55"/>
  <c r="D50"/>
  <c r="C50"/>
  <c r="D42"/>
  <c r="E42"/>
  <c r="C42"/>
  <c r="D34"/>
  <c r="C34"/>
  <c r="D23"/>
  <c r="E23"/>
  <c r="C23"/>
  <c r="D18"/>
  <c r="E18"/>
  <c r="C18"/>
  <c r="D12"/>
  <c r="C12"/>
  <c r="E12" s="1"/>
  <c r="D7"/>
  <c r="E7"/>
  <c r="C7"/>
  <c r="E50"/>
  <c r="G79" i="7"/>
  <c r="G66"/>
  <c r="D33"/>
  <c r="D32"/>
  <c r="D8"/>
  <c r="D72"/>
  <c r="D76"/>
  <c r="C31" i="5"/>
  <c r="E34"/>
  <c r="C30"/>
  <c r="D31"/>
  <c r="E31"/>
  <c r="D6"/>
  <c r="D30"/>
  <c r="E30"/>
  <c r="D70"/>
  <c r="D74"/>
  <c r="F33" i="7"/>
  <c r="F8"/>
  <c r="F32"/>
  <c r="F72"/>
  <c r="F76"/>
  <c r="E33" l="1"/>
  <c r="E32" s="1"/>
  <c r="G32" s="1"/>
  <c r="E8"/>
  <c r="C6" i="5"/>
  <c r="G33" i="7" l="1"/>
  <c r="E72"/>
  <c r="G8"/>
  <c r="E6" i="5"/>
  <c r="C70"/>
  <c r="G72" i="7" l="1"/>
  <c r="E76"/>
  <c r="G76" s="1"/>
  <c r="C74" i="5"/>
  <c r="E74" s="1"/>
  <c r="E70"/>
</calcChain>
</file>

<file path=xl/sharedStrings.xml><?xml version="1.0" encoding="utf-8"?>
<sst xmlns="http://schemas.openxmlformats.org/spreadsheetml/2006/main" count="581" uniqueCount="271">
  <si>
    <t>1. Koncerty</t>
  </si>
  <si>
    <t>Lp.</t>
  </si>
  <si>
    <t>Wyszczególnienie</t>
  </si>
  <si>
    <t>I.</t>
  </si>
  <si>
    <t>Przychody ogółem</t>
  </si>
  <si>
    <t xml:space="preserve"> 1.</t>
  </si>
  <si>
    <t>Przychody własne</t>
  </si>
  <si>
    <t/>
  </si>
  <si>
    <t>przychody z prowadzonej działalności</t>
  </si>
  <si>
    <t>sprzedaż składników majątku ruchomego</t>
  </si>
  <si>
    <t>najem i dzierżawa składników majątkowych</t>
  </si>
  <si>
    <t>pozostałe przychody własne</t>
  </si>
  <si>
    <t xml:space="preserve"> 2.</t>
  </si>
  <si>
    <t>Dotacja z budżetu Miasta na działalność bieżącą</t>
  </si>
  <si>
    <t>środki własne Miasta - dotacja celowa</t>
  </si>
  <si>
    <t>środki własne Miasta - dotacja podmiotowa</t>
  </si>
  <si>
    <t>środki finansowe Ministra Kultury</t>
  </si>
  <si>
    <t>środki z funduszy międzynarodowych</t>
  </si>
  <si>
    <t>VAT podlegający zwrotowi (-)</t>
  </si>
  <si>
    <t xml:space="preserve"> 3.</t>
  </si>
  <si>
    <t>Dotacja z budżetu Województwa na działalność bieżącą</t>
  </si>
  <si>
    <t>środki własne Województwa</t>
  </si>
  <si>
    <t xml:space="preserve"> 4.</t>
  </si>
  <si>
    <t>Środki otrzymane bezpośrednio przez Instytucję</t>
  </si>
  <si>
    <t>środki z funduszy miedzynarodowych</t>
  </si>
  <si>
    <t xml:space="preserve"> 5.</t>
  </si>
  <si>
    <t>Środki finansowe otrzymane od osób fizycznych i prawnych</t>
  </si>
  <si>
    <t xml:space="preserve"> 6.</t>
  </si>
  <si>
    <t>Przychody finansowe</t>
  </si>
  <si>
    <t xml:space="preserve"> 7.</t>
  </si>
  <si>
    <t>Inne źródła</t>
  </si>
  <si>
    <t>II.</t>
  </si>
  <si>
    <t>Koszty ogółem</t>
  </si>
  <si>
    <t>Koszty wg rodzaju</t>
  </si>
  <si>
    <t>amortyzacja</t>
  </si>
  <si>
    <t>zużycie materiałów i energii</t>
  </si>
  <si>
    <t>usługi obce</t>
  </si>
  <si>
    <t>remonty</t>
  </si>
  <si>
    <t>transport</t>
  </si>
  <si>
    <t>poligrafia, plakatowanie i reklama</t>
  </si>
  <si>
    <t>opłaty pocztowe i telekomunikacyjne</t>
  </si>
  <si>
    <t>czynsze</t>
  </si>
  <si>
    <t>usługi artystyczne</t>
  </si>
  <si>
    <t>pozostałe usługi</t>
  </si>
  <si>
    <t>podatki i opłaty</t>
  </si>
  <si>
    <t>podatek od nieruchomości</t>
  </si>
  <si>
    <t>podatek od śr. transportowych</t>
  </si>
  <si>
    <t>ubezpieczenia majątkowe</t>
  </si>
  <si>
    <t>podatek VAT</t>
  </si>
  <si>
    <t>PFRON</t>
  </si>
  <si>
    <t>tantiemy</t>
  </si>
  <si>
    <t>pozostałe</t>
  </si>
  <si>
    <t>wynagrodzenia</t>
  </si>
  <si>
    <t>osobowe</t>
  </si>
  <si>
    <t>honoraria własnych pracowników</t>
  </si>
  <si>
    <t>honoraria doangażowanych</t>
  </si>
  <si>
    <t>wynagrodzenia bezosobowe, prowizje</t>
  </si>
  <si>
    <t>ubezpieczenia społeczne i inne świadczenia</t>
  </si>
  <si>
    <t>składki naliczane od wynagrodzeń</t>
  </si>
  <si>
    <t>Zakładowy Fundusz Świadczeń Socjalnych</t>
  </si>
  <si>
    <t>inne koszty rodzajowe</t>
  </si>
  <si>
    <t>podróże służbowe</t>
  </si>
  <si>
    <t>wartość sprzedanych towarów i materiałów</t>
  </si>
  <si>
    <t>Pozostałe koszty operacyjne</t>
  </si>
  <si>
    <t>Koszty finansowe</t>
  </si>
  <si>
    <t>płatności odsetkowe wynikające z zaciągniętych zobowiązań</t>
  </si>
  <si>
    <t>pozostałe koszty finansowe</t>
  </si>
  <si>
    <t>III.</t>
  </si>
  <si>
    <t>Wynik zdarzeń nadzwyczajnych</t>
  </si>
  <si>
    <t xml:space="preserve"> </t>
  </si>
  <si>
    <t>zyski nadzwyczajne</t>
  </si>
  <si>
    <t>straty nadzwyczajne</t>
  </si>
  <si>
    <t>IV.</t>
  </si>
  <si>
    <t>Wynik brutto
(poz. I. - poz. II. +/- poz. III.)</t>
  </si>
  <si>
    <t>V.</t>
  </si>
  <si>
    <t>Podatek dochodowy od osób prawnych</t>
  </si>
  <si>
    <t>VI.</t>
  </si>
  <si>
    <t>Wynik netto
(poz. IV. - poz. V.)</t>
  </si>
  <si>
    <t>VII.</t>
  </si>
  <si>
    <t>Środki na działalność inwestycyjną</t>
  </si>
  <si>
    <t>Dotacja z budżetu Miasta</t>
  </si>
  <si>
    <t>środki własne Miasta</t>
  </si>
  <si>
    <t>Dotacja z budżetu Województwa</t>
  </si>
  <si>
    <t>VIII.</t>
  </si>
  <si>
    <t>Nakłady* na inwestycje i zakupy inwestycyjne oraz nabycie wartości niematerialnych i prawnych</t>
  </si>
  <si>
    <t>*Wartość netto powiększona o część kwoty VAT obliczonej według wskaźnika proporcji</t>
  </si>
  <si>
    <t>IX.</t>
  </si>
  <si>
    <t>Dane uzupełniające na koniec okresu (bez ZFŚŚ)</t>
  </si>
  <si>
    <t>środki pieniężne:</t>
  </si>
  <si>
    <t xml:space="preserve">     należności, w tym:</t>
  </si>
  <si>
    <t xml:space="preserve">             wymagalne</t>
  </si>
  <si>
    <t xml:space="preserve">     zobowiązania, w tym:</t>
  </si>
  <si>
    <t>Wykonanie na dzień 31.12.2011 r.</t>
  </si>
  <si>
    <t>Wykonanie na dzień 31.12.2012 r.</t>
  </si>
  <si>
    <t>Wykonanie na dzień 31.12.2012 r. wraz z częścią merytoryczną</t>
  </si>
  <si>
    <t xml:space="preserve">Dynamika  (4:2)   </t>
  </si>
  <si>
    <t>Dynamika   (5:3)</t>
  </si>
  <si>
    <t>Ogółem:</t>
  </si>
  <si>
    <t>Razem kol. 2:</t>
  </si>
  <si>
    <t>Razem kol. 1:</t>
  </si>
  <si>
    <t>Razem kol. 3:</t>
  </si>
  <si>
    <t>Razem kol. 4:</t>
  </si>
  <si>
    <t>Dynamika     (4:3)</t>
  </si>
  <si>
    <t>Plan po zmianach na dzień  31.12.2012 r.</t>
  </si>
  <si>
    <t>Podpis Dyrektora Instytucji</t>
  </si>
  <si>
    <t>Weryfikacja materiału przez jednostkę nadrzędną:</t>
  </si>
  <si>
    <t>Podpis Dysponenta</t>
  </si>
  <si>
    <t>Podpis resortowego Prezydenta</t>
  </si>
  <si>
    <t>1</t>
  </si>
  <si>
    <t>2</t>
  </si>
  <si>
    <t>3</t>
  </si>
  <si>
    <t>4</t>
  </si>
  <si>
    <t xml:space="preserve"> - nagrody jubileuszowe</t>
  </si>
  <si>
    <t>Data i podpis Głównego Księgowego, nr tel.</t>
  </si>
  <si>
    <t>Data i podpis Głównego Księgowego</t>
  </si>
  <si>
    <t>Liczba widzów (uczestników)</t>
  </si>
  <si>
    <t xml:space="preserve">* Rodzaje działalności - istnieje możliwość zmiany nazw wydarzeń artystycznych w zależności od prowadzonej działalności </t>
  </si>
  <si>
    <t>Rodzaj działności*</t>
  </si>
  <si>
    <t>………………………………………………………………………………</t>
  </si>
  <si>
    <t>Działalność merytoryczna Szczecińskiej Agencji Artystycznej za okres od 01 stycznia 2012 r. - 31 grudnia 2012 r.</t>
  </si>
  <si>
    <t>2. Festiwale</t>
  </si>
  <si>
    <t>3. Spektakle</t>
  </si>
  <si>
    <t>Liczba**</t>
  </si>
  <si>
    <t>** Liczba - wpisujemy jednorazowe wydarzenia, w przypadku wydarzeń cyklicznych, powtarzających się - sumujemy</t>
  </si>
  <si>
    <t>Dział 921   Rozdział 92114</t>
  </si>
  <si>
    <t>Plan na dzień 01.01.2012 r.</t>
  </si>
  <si>
    <t>Wykonanie planu na dzień 31.12.2012 r.</t>
  </si>
  <si>
    <t>Dynamika (5:4)</t>
  </si>
  <si>
    <t>Część opisowa do wykonania planu finansowego za rok 2012</t>
  </si>
  <si>
    <t>Część opisowa - merytoryczna do wykonanie planu finansowego za rok 2012</t>
  </si>
  <si>
    <t>Instytucja kultury: Szczecińska Agencja Artystyczna</t>
  </si>
  <si>
    <t>……………………………………………………………………………..</t>
  </si>
  <si>
    <t>…………………………………………………………………………….</t>
  </si>
  <si>
    <t>Nazwa Instytucji</t>
  </si>
  <si>
    <t>SPRAWOZDANIE Z WYKONANIA PLANU FINANSOWEGO                                                                                                         ZA ROK 2012  R.</t>
  </si>
  <si>
    <t xml:space="preserve">ZATRUDNIENIE  I  WYNAGRODZENIA    </t>
  </si>
  <si>
    <t>Plan na dzień 01.01.2012r.</t>
  </si>
  <si>
    <t>Plan po zmianach na dzień 31.12.2012.</t>
  </si>
  <si>
    <t>Wykonanie            na dzień 31.12.2012 r.</t>
  </si>
  <si>
    <t>Uwagi</t>
  </si>
  <si>
    <t xml:space="preserve">średnioroczne </t>
  </si>
  <si>
    <t>za 2009 r.</t>
  </si>
  <si>
    <t>I</t>
  </si>
  <si>
    <t>Zatrudnienie ( etaty )</t>
  </si>
  <si>
    <t>Data i kwota podwyżki (średnia na 1 etat)</t>
  </si>
  <si>
    <t>miesiąc:</t>
  </si>
  <si>
    <t>II</t>
  </si>
  <si>
    <t>Wynagrodzenie angażowe pracowników
 (w złotych/ etat / miesiąc)</t>
  </si>
  <si>
    <t>kwota:</t>
  </si>
  <si>
    <t xml:space="preserve">Pozostałe składniki wynagrodzeń osobowych pracowników wynikające ze stosunku pracy </t>
  </si>
  <si>
    <t xml:space="preserve"> - odprawy emerytalne i inne</t>
  </si>
  <si>
    <t xml:space="preserve"> - nagrody uznaniowe, premie</t>
  </si>
  <si>
    <t>Podpis Głównego Księgowego, nr tel.</t>
  </si>
  <si>
    <t>Podpis Dyrektora Instytucji:</t>
  </si>
  <si>
    <t>Podpis resortowego Prezydenta:</t>
  </si>
  <si>
    <t>12.02.2013r.     914840564</t>
  </si>
  <si>
    <t>Szczecińska Agencja Artystyczna</t>
  </si>
  <si>
    <t xml:space="preserve"> - pozostałe (godziny nadliczbowe, chorobowe)</t>
  </si>
  <si>
    <t xml:space="preserve">              Sprawozdanie z wykonania planu finasowego 
na dzień 31 grudnia 2012 r.                                </t>
  </si>
  <si>
    <t>Część opisowa z wykonania planu finansowego 
za rok 2012 Szczecińskiej Agencji Artystycznej</t>
  </si>
  <si>
    <t>Przychody z działalności gospodarczej Agencji uzyskane z wynajmu pomieszczeń w budynku przy Al.. Wojska Polskiego 64.</t>
  </si>
  <si>
    <t>Pozostałe przychody to uzyskane odsetki bankowe oraz środki wynikające z róznic kursowych.</t>
  </si>
  <si>
    <t xml:space="preserve">Dotacja podmiotowa przeznaczona została na organizację pozostałych, wszystkich przedsięwzięc kulturalnych oraz na wynagrodzenia pracowników  etatowych i pracowników na zlecenia. </t>
  </si>
  <si>
    <t xml:space="preserve">W roku 2012 na konto Agencji wpłynęły środki od Firmy Doradztwo Reklamowe ETER Dorota Futyna oraz Telewizji Polskiej S.A. Oddz.w Szczecinie. </t>
  </si>
  <si>
    <t xml:space="preserve">W roku 2012 wykonano głównie prace związane z przygotowaniem pomieszczeń do wynajęcia. Pomalowano ściany wymieniono wykładziny oraz usunięto drobne usterki pojawiające się w trakcie roku. </t>
  </si>
  <si>
    <t xml:space="preserve">Koszty transportu to w szczególności przejazdy artystów, pracowników technicznych oraz transport sprzętu na miejsce imprezy. Większość kosztów związana jest z organizacją imprez:
- Polsko - Włoski Festiwal Jazzowy ME-BA,
- cykl koncertów - Różany Ogród Sztuki. </t>
  </si>
  <si>
    <t>Koszty te to przede wszystkim usługi telekomunikacyjne świadczone na potrzeby działalności statutowej Szczecińskiej Agencji Artystycznej.</t>
  </si>
  <si>
    <t>Koszty za usługi artystyczne w stosunku do roku ubiegłego zostały znacznie podwyższone w związku z organizacją między innymi Wielkiej Gali Polskiej Piosenki. 50 lat Festiwalu Młodych Talentów.</t>
  </si>
  <si>
    <t>Wysokość kwoty podatku od nieruchomości wynika z wprowadzonych opłat miejskich.</t>
  </si>
  <si>
    <t>Naliczony podatek od towarów i usług, który nie podlegał odliczeniu w miesięcznych deklaracjach rozliczeniowych z Urządem Skarbowym.</t>
  </si>
  <si>
    <t>Opłaty z tytułu wykonywanych utworów przekazane do Stowarzyszenia Autorów ZAiKS, zgodnie z umową 80/00/2139 z dnia 03.07.2000 roku. Opłaty te są ściśle związane z zespołami czy wykonawcami, którzy zarejestrowani są w Stowarzyszeniu.</t>
  </si>
  <si>
    <t>Opłaty zawarte w tej pozycji to opłata za wieczyste użytkowanie gruntu oraz opłaty skarbowe związane z przeprowadzaniem działań kulturalno - artystycznych.</t>
  </si>
  <si>
    <t>Przy realizacji oraz przygotowaniach wydarzeń kulturalnych zatrudnione zostały osoby z zewnątrz w ramach umowy - zlecenia. Głównie były to prace przy organizacji Wielkiej Gali Polskiej piosenki. 50 lat Festiwalu Młodych Talentów.</t>
  </si>
  <si>
    <t>Kwota pozostałych świadczeń wynika z wypłaconych świadczeń urlopowych w 2012 roku.</t>
  </si>
  <si>
    <t>Koszty wyjazdów służbowych pracowników oraz dyrektora Szczecińskiej Agencji Artystycznej na spotkania związane z zawieraniem umów z kontrahentami a dotyczących realizacji wydarzeń kulturalnych oraz reklamy i promocji miasta.</t>
  </si>
  <si>
    <t xml:space="preserve">Pozostałe koszty to zakup środków czystości, artykułów spożywczych i gospodarczych na potrzeby zaplecza przy organizacji imprez jak i własne Agencji.  </t>
  </si>
  <si>
    <t xml:space="preserve">W pozostałych kosztach operacyjnych zawarta jest kwota od przekazanych biletów bezpłatnych oraz kwota wynikająca z zaokrągleń kwot. </t>
  </si>
  <si>
    <t>Poniesione koszty finansowe wynikające z przekazanych odsetek z tytułu nieterminowych zapłat.</t>
  </si>
  <si>
    <t>W roku 2012 przeprowadzono dalsze prace rozpoczęte w roku 2011 a związane z modernizacją budynku przy Al.Wojska Polskiego 64.  Wymieniona została stolarka okienna na parterze i niskim parterze oraz wymienione zostały drzwi wejściowe i balkonowe. Pomalowano tynki, wykonano obróbki blacharskie, wymieniono pokrycia murów ogniowych, wymieniono instalację odgromową. Prace zakończono zagospodarowaniem terenu wokół budynku.</t>
  </si>
  <si>
    <t>Koszty poniesione przy modernizacji budynku.</t>
  </si>
  <si>
    <t>Na dzień  31.12.2012 roku pozostały środki pieniężne: 
- na rachunku bankowym w kwocie 230 186,95 złotych, 
- w kasie Agencji  1 266,95 złotych.</t>
  </si>
  <si>
    <t>Należności wykazane to kwota która powinna wpłynąć na konto Agencji z tytułu wynajmowanych pomieszczeń w budynku.</t>
  </si>
  <si>
    <t>Należności z tytułu najmu pomieszczeń, które powinny wpłynąc do dnia 31.12.2012 roku.</t>
  </si>
  <si>
    <t>Są to zobowiązania, które nie zostały rozliczone do końca okresu sprawozdawczego.</t>
  </si>
  <si>
    <t>Zobowiązania, które  zostały rozliczone po terminie płatności z powodu braku dokumentu.</t>
  </si>
  <si>
    <t>Naliczony VAT od uzyskanych środków, który został przekazany  na konto Urzędu Miasta.</t>
  </si>
  <si>
    <t xml:space="preserve">Przychody uzyskane z organizacji i współorganizacji imprez a wynikające z zawartych umów. Są to umowy dotyczące usług promocyjnych oraz organizacji widowisk kulturalnych.  Umowy zawarto z: Szczecińska Energetyką Cieplną, Gminą Miastem Szczecin. Telewizją Polską S.A. , Kurierem Szczecińskim sp.z o.o., Zakładem Wodociągów i Kanalizacji sp.z o.o. W wykazanej kwocie ujęte są również  przychody uzyskane ze sprzedaży biletów. </t>
  </si>
  <si>
    <t>Koszty amortyzacji uległy zwiększeniu w stosunku do roku ubiegłego ponieważ zakupione zostały nowe środki trwałe takie jak podest sceniczny z zadaszeniem i ścianami bocznymi sceny oraz dwa rowery wodne, zakupione na potrzeby realizacji imprez plenerowych. Zakupiony został również nowy komputer wraz z oprogramowaniem niezbędny do prowadzenia księgowości i kadr.</t>
  </si>
  <si>
    <t xml:space="preserve">Uzyskana dotacja celowa przeznaczona została odpowiednio na: 
- Festiwal ME-BA -             50.000,00 zł,
- Festowal Młodych Talentów, Gala 50 lecia Festiwalu Młodych     Talentów, Kabaretowy Klub  Dwójki na wakacjach w Szczecinie        -     735.000,00 zł,
- Dni Morza w Szczecinie - 95.000,00 zł.
</t>
  </si>
  <si>
    <t>Na poniesienie tych kosztów wykorzystane zostały wyższe środki finansowe w stosunku do wykonania w roku ubiegłym w związku z organizacją wydarzeń kulturalnych w sezonie letnim. Dotyczy to głównie organizacji Fastiwalu Młodych Talentów, Gali 50 lecia Festiwalu Młodych Talentów. Do kosztów tych zaliczone są przede  wszystkim koszty sceny, światła, nagłośnienie, scenografia oraz niezbędne materiały zakupione na potrzeby realizacji imprez. Są to koszty , które bezpośrednio wpływają na jakość imprez. Zużycie energii elektrycznej uzależnione jest od zapotrzebowania przy realizacji w szczególności plenerowych imprez artystycznych oraz zużycia prądu na potrzeby własne jak i wynajmujących firm w budynku.</t>
  </si>
  <si>
    <t xml:space="preserve">Środki przeznaczone na zakup plakatów, ulotek, zaproszeń oraz banerów reklamowych jak również na reklamę w prasie, radiu i telewizji. Zdecydowana większość środków poniesiona została przy organizacji  Festiwalu Młodych Talentów, Gali 50 lecia Festiwalu Młodych Talentów  oraz widowisku  Kabaretowy Klub Dwójki na wakacjach w Szczecinie. </t>
  </si>
  <si>
    <t>Koszty wynajmowanych pokoi hotelowych dla przyjezdnych artystów i ekip technicznych z poza naszego regionu. Większa cząść kosztów związana jest z organizacją Festiwalu Młodych Talentów, Gali 50 lecia Festiwalu Młodych Talentów oraz widowiskiem Kabaretowy Klub Dwójki na wakacjach w Szczecinie</t>
  </si>
  <si>
    <t xml:space="preserve">W kosztach usług pozostałych zawarte są zarówno usługi materialne jak i niematerialne świadczone przez osoby prawne oraz fizyczne z zewnątrz. Są to między innymi:
usługi ochroniarskie, usługi cateringowe, usługi prawne, informatyczne, medyczne, koszty badania bilansu a także inne jak np.wynajem sanitariatów, wywóz nieczystości, wynajem sprzętu do zabawy dla dzieci podczas imprezy.   </t>
  </si>
  <si>
    <t xml:space="preserve">Suma wynagrodzenia osobowego złożona jest z kilku elementów:
- wynagrodzenia zasadnicze       369195,05 zł.
- wynagrodzenia chorobowe           2348,12 zł.
- wynagrodzenia za gosziny nadliczbowe  12497,23 zł.
- nagrody uznaniowe   19992,00 zł.
W roku 2012 zatrudnionych w Agencji było dziewięć osób w ramach umowy o pracę. </t>
  </si>
  <si>
    <t xml:space="preserve">Ubezpieczenie społeczne obejmuje zatrudnionych pracowników zarówno na etacie jak i na zlecenie.  Zwiększenie kwoty planowanej spowodowane było zatrudnienie osób na zlecenie, niezbędnych do realizacji przedsięwzięć artystycznych. </t>
  </si>
  <si>
    <t>31.12.2012r.    914840564</t>
  </si>
  <si>
    <t>31.12.2012r.     914840564</t>
  </si>
  <si>
    <t>4. Inne formy działalności: (uroczystości, wystawy, warsztaty, pokazy, prezentacje, aktywności sportowe, inne wydarzenia)</t>
  </si>
  <si>
    <t>Dzień Zwyciestwa - 8 maja - uroczystość</t>
  </si>
  <si>
    <t>Wystawy z okazji 50 - lecia Festiwalu Młodych Talentów - wystawy</t>
  </si>
  <si>
    <t>Kabaretowy Klub Dwójki na Wakacjach w Szczecinie</t>
  </si>
  <si>
    <t>Narodowe Czytanie Pana Tadeusza</t>
  </si>
  <si>
    <t xml:space="preserve">XX Finał Wielkiej Orkiestry Świątecznej Pomocy: wystąpiły zespoły: Anvil, Between, Favela, Bona Fides, Empty Space, Too Late, Mizeria, Fortepain, Heaven, Listopad. Poniesione koszty:  117112,25 zł netto                                                          </t>
  </si>
  <si>
    <t>Mała Scena Festiwalowa: wystąpili: Jan IZBA Izbiński, Wojciech Korda, Wojtek Rapa Quartet, Ryszard Poznakowski, Loft Art., Natalia Pastewska, Elvis is back, Luz Blues Poniesione koszty:    49.352,43 zł netto + Koncert Muzyczne Zaduszki Poniesione koszty:    2.502,40 zł netto</t>
  </si>
  <si>
    <t xml:space="preserve">Szczecin Unplugged - koncert zespołu Voo Voo &amp; Sunny String Quartet. Poniesione koszty:   40.238,50 zł netto </t>
  </si>
  <si>
    <t>Koncert poświecony uczczenia pamięci zołnierzy poległych w misjach pokojowych (impreza odbyła się w roku 2011)</t>
  </si>
  <si>
    <t>Koncerty Baltic Neopolis Orchestra (impreza odbyła się w roku 2011)</t>
  </si>
  <si>
    <t>KafeKULTURA (impreza odbyła się w roku 2011)</t>
  </si>
  <si>
    <t>Solidarni z Białorusią (impreza odbyła się w roku 2011)</t>
  </si>
  <si>
    <t>I Szczecińskie Prezentacje Klas Artystycznych -koncerty (impreza odbyła się w roku 2011)</t>
  </si>
  <si>
    <t>Festyn na pl. Orła Białego (impreza odbyła się w roku 2011)</t>
  </si>
  <si>
    <t>Majówka na Zdrowie (koncerty:Pomorzanie, Emerald, Skambomambo, De Mono). Poniesione koszty:    102.628,54 zł netto</t>
  </si>
  <si>
    <t>Różany Ogród Sztuki: wystąpili: Żeńska  Orkiestra Dęta OLIMPIA, Lesja i Muzyky, Dianna Domagała, Orkiestra Garnizonowa, Baltic Neopolis Quartet &amp; Jona Ardyn, Wojtek Rapa Quartet, Kępisty Sisters, Magda Wilento z zespołem, SMAK, Alternative, Explasao Samba, Joannna Gajda Quartet, Jakub Skowroński Quartet, Piotr Wojtasik, Sylwester Ostrowski Quartet, Cyganski Teatr Muzyczny TERNO, The Baltic Singers, Paweł Kluczko, Uczniowie Zespołu szkół Muzycznych im. F. Nowowiejskiego - 22 koncerty. Poniesione koszty:    130.485,84 zł</t>
  </si>
  <si>
    <t>Dzień Jedności Wspólnot (koncerty 5 zespołów chrześcijańskich) - SAA udostępniła na imprezę własną scenę wraz z zadaszeniem.</t>
  </si>
  <si>
    <t>Wielka Gala Polskiej Piosenki, wystapili: Czerwono- Czarni, Budka Suflera, Halina Frąckowiak, Ryszard Poznakowski, Wojciech Korda, Kasia Kowalska, Janusz Radek, Natalia Pastewska, Maciek Silski, Krzysztof Respondek, Piotr Starzecki, Marcin Partyka, Jan IZBA Izbiński. Poniesione koszty znajdują się w rubryce Festiwal Młodych Talentów.</t>
  </si>
  <si>
    <t>Piosenki czyli drzewa przebojów: Koncert Baltic Neopolis Orchestra - koszty poniesione w ramach umowy sponsorskiej z SEC</t>
  </si>
  <si>
    <t>Dni Morza, wystąpili: Tadeusz Wasilewski, Dair, Jerzy Porebski - 3 koncerty, Lesja i Muzyky, Dikanda, Tea Time Boogi - 2 koncerty, Spontaniczni, Jacke OC, Jesienni Przyjaciele, Ad Hoc, Guitar Shop, Specyficzni, Wojtek Rapa Quartet - 2 koncerty, Retro Gitary, Sąsiedzi, Beltine, Qftry, Duet Korycki i Żukowska, Marek Szurawski, Korycki, Ryszard Muzaj, Green Wood, One Man Show - 2 koncerty, Szymon Orłowski, Stary Szmugler, Stare Dzwony, Muzyka z płyt (DJ). Poniesione koszty:    97.231,95 zł netto</t>
  </si>
  <si>
    <t>Urodziny Miasta (Koncert: Baltic Neopolis Quartet &amp; Jona Ardyn, Wojtek Rapa Quartet). Poniesione koszty:    19.503,00 zł</t>
  </si>
  <si>
    <t>Święto Muzyki (impreza odbyła się w roku 2011)</t>
  </si>
  <si>
    <t>Usłysz harmonię miasta (koncerty zespołów: Bubliczki, Kwartet Smyczkowy Wigo Roso &amp; DJ Marek Kłak, Chór Don Diri Don). Poniesione koszty:    9.765, 00 zł netto.</t>
  </si>
  <si>
    <t>Koncert Mistrza Loewego (Koncert realizowany w Archikatedrze szczecińskiej. Zagrała orkiestra Opery na Zamku wraz z niemiecką orkiestrą Preussisches Kammerorchester pod batutą Wojciecha Semerau-Siemianowskiego. Wystąpili Joanna Tylkowska -sopran oraz Roman Trekel - baryton). Poniesione koszty:   70.000,00 zł netto</t>
  </si>
  <si>
    <t>Szczecin Wita Studentów (koncert zespołu Weekend). Poniesione koszty:    15.007,10 zł netto</t>
  </si>
  <si>
    <t>Szczecińskie Pastorałki (Koncerty zespołów: Olek Różanek, Sylwester Ostrowski, Sklep z Ptasimi Piórami). Poniesione koszty:  20.000,00 zł netto</t>
  </si>
  <si>
    <t>Sylwester Miejski (Sambal, Jose Tores, DJ Habanera). Poniesione koszty:    231.302,26 zł netto (koszty pozostałe będą poniesione w roku następnym)</t>
  </si>
  <si>
    <t>Festiwal Jazzowy ME. BA. (odbył się w terminie 11- 20 maj 2012 r., podczas festiwalu wystąpili: Joanna Gajda Trio, Gianni Lenoci Trio, Kasper Tom Christiansen Quartet, Jolanta Szczepaniak, Zbigniew Namysłowski). Poniesione koszty:    70.652,66 zł netto.</t>
  </si>
  <si>
    <t xml:space="preserve">Festiwal Literatury GRYFIA  (odbył się w terminie: 18-20 maja 2012 r. Laureatką I Festiwalu została Magdalena Tulli) Poniesione koszty:    100.961,04 zł netto </t>
  </si>
  <si>
    <t>Festiwal Młodych Talentów (Do części konkursowej zgłosiło się ponad 300 wykonawców, a podczas Gali Finałowej Konkursu wystąpiło kilkudziesieciu wykonawców). Poniesione koszty:    864.980,43 zł netto</t>
  </si>
  <si>
    <t>Festiwal Literatury GRYFIA (Spektakl pt. Kopiuszek realizacja Teatr La Fayette). Informacje dot. poniesionych kosztów znajduje się w rubryce Festiwal Literatury.</t>
  </si>
  <si>
    <t>Różany Ogród Sztuki - cykl  "Różanka Dzieciom" (Spektakl pt Kochamy Zdrowie realizowany przez Agencja Onomatopeja, Spektakl pt. W poszukiwaniu zaginionego motylka 2 spektakle - EXPERT KIDS, Spektakl pt. Nikogo nie ma w domu - realizowany przez Agencję Onomatopeja, "Król Maciuś I" - realizowany przez Agencję Onomatopeja, w ramach Brave Kids Festivalu: 5 spektakli, "Chińska ksieżniczka Xao" - 2 spektakle - Vja Art, W poszukiwaniu zaginionego motylka - 2 spektakle - EXPERT KIDS. Informacje dot. poniesionych kosztów znajduje się w rubryce Różany Ogród Sztuki Koncerty.</t>
  </si>
  <si>
    <t>Różany Ogód Sztuki - cykl "Różanka bez barier". Informacje dot. poniesinych kosztów znajduje się w rubryce Różany Ogród sztuki - koncerty.</t>
  </si>
  <si>
    <t>MAJÓWKA "Mamy Maj" (impreza odbyła się w roku 2011).</t>
  </si>
  <si>
    <t>Urodziny Miasta ("Król Maciuś I" - Onomatopeja). Informacja o kosztach znajduje się w rubryce Inne formy działalności - uroczystości Urodziny Miasta.</t>
  </si>
  <si>
    <t>Sylwester dla dzieci (Spektakl pt. "Magiczny Zegar" - szósta edycja zabawy sylwestrowej dla dzieci) Poniesione koszty:    9.537,99 zł netto.</t>
  </si>
  <si>
    <t>Święto Wyzwolenia Szczecina - uroczystość. Poniesione koszty: 549,66 zł netto</t>
  </si>
  <si>
    <t>Święto Flagi - 2 maja - uroczystość. Poniesione koszty:  1.164,67 zł netto</t>
  </si>
  <si>
    <t>Święto Uchwalenia Konstytucji 3-go maja - uroczystość. Poniesione koszty: 1.476,00 zł netto</t>
  </si>
  <si>
    <t>Dzień Jedności Wspólnot - uroczystość. Poniesione koszty:    4.456,00 zł netto</t>
  </si>
  <si>
    <t>Marsz dla życia - uroczystość. Poniesione koszty:    5.551,33 zł netto</t>
  </si>
  <si>
    <t>Przyznanie Nagrody Artystycznej Prezydenta Miasta Szczecin 2011 - uroczystość wręczenia nagrody. Poniesione koszty:    25.681,78 zł netto</t>
  </si>
  <si>
    <t>Nagroda Dziennikarza za rok 2011 - uroczystość wręczenia nagrody. (impreza odbyła się w roku 2011)</t>
  </si>
  <si>
    <t>Festiwal Literatury GRYFIA - uroczystość otwarcia oraz uroczystość  wręczenia Nagrody</t>
  </si>
  <si>
    <t>11 Listopada - uroczystość realizowana na Wałach Chrobrego (w programie: przemówienia i inscenizacja historyczna). Poniesione koszty:    22.481,08 zł netto</t>
  </si>
  <si>
    <t>Uroczystość rocznicy stanu wojennego. (impreza odbyła się w roku 2011)</t>
  </si>
  <si>
    <t>Obchody sierpnia'80 . Poniesione koszty:    615 zł netto</t>
  </si>
  <si>
    <t>Transmisja Uroczystości beatyfikacji Papieża Jana Pawła II. (impreza odbyła się w roku 2011)</t>
  </si>
  <si>
    <t>Rocznica wybuchu II wojny Światowej. Poniesione koszty:    1.164,67 zł netto</t>
  </si>
  <si>
    <t xml:space="preserve">Różany Ogród Sztuki - wystawy (prace uczniów Liceum Plastycznego w Szczecinie, Wystawa poświęcona artystom Festiwalu Młodych Talentów, Wystawa poświęcona Festiwalowi Brave Kids Festival) </t>
  </si>
  <si>
    <t>Grand Press Photo - wystawa. Poniesione koszty:    6.048,00 zł netto</t>
  </si>
  <si>
    <t xml:space="preserve">Odkryj na dobre Szczecin - wystawa </t>
  </si>
  <si>
    <t>Różany Ogród Sztuki  - warsztaty (Sionoploty - 4 warsztaty, Origami - 5 warsztatów, Plastyczne 15, teatralne i cyrkowe - 4 warsztaty)</t>
  </si>
  <si>
    <t>Majówka na Zdrowie - warsztaty (Origami - 1, plastyczne - 8, sportowe - 1)</t>
  </si>
  <si>
    <t>XX Finał WOŚP - prezentacje służb mundurowych (Straż Pożarna, Ochotnicza Straż Pożarna, Policja Miejska, Policja Wojewódzka, 12 Szczecińska Dywizja Zmechanizowana)</t>
  </si>
  <si>
    <t>Majówka na Zdrowie - prezentacje służb mundurowych Straż Pozarna, Straż Miejska, Policja Miejska, Policja Wojewódzka, Ochotnicza Straż Pożarna)</t>
  </si>
  <si>
    <t>Podziel się książką (akcja wymiany ksiażek i promocja czytelnictwa). Poniesione koszty:    5.296,22 zł netto</t>
  </si>
  <si>
    <t>BAJA POLAND (rajd). Poniesione koszty: 21.165,00 zł netto</t>
  </si>
  <si>
    <t>Gra Miejska podczas Szczecin Wita Studentów. Info. dot. kosztów znajdują się w rubryce Koncerty Szczecin Wita Studentów</t>
  </si>
  <si>
    <t>Sylwester w Małej Scenie -sylwestrowa impreza biletowana. Poniesione koszty:    37.333,89 zł netto</t>
  </si>
  <si>
    <t>liczba widzów podana w rubryce koncerty</t>
  </si>
  <si>
    <t>Wystawy towarzyszące koncertom Baltic Neopolis Orchestra (impreza odbyła się w roku 2011)</t>
  </si>
  <si>
    <t>I Szczecińskie Prezentacje Klas Artystycznych -wystawy (impreza odbyła się w roku 2011)</t>
  </si>
  <si>
    <t>Wystawa plenerowa zdjęć z Misji Pokojowych (impreza odbyła się w roku 2011)</t>
  </si>
  <si>
    <t>Wystawa Miasta Partnerskie Świętują (impreza odbyła się w roku 2011)</t>
  </si>
  <si>
    <t>Wystawy w ramach KafeKULTURA (impreza odbyła się w roku 2011)</t>
  </si>
  <si>
    <t>Warsztaty muzyczne z udziałem Doroty Miśkiewicz i Marka Napiórkowskiego (impreza odbyła się w roku 2011)</t>
  </si>
  <si>
    <t>liczba uczestników zawarta w rubryce spektakle</t>
  </si>
  <si>
    <t>Warsztaty dla dzieci w ramach Sylwestra dla dzieci (impreza odbyła się w roku 2011</t>
  </si>
  <si>
    <t>liczba uczestników zawarta w rubryce koncerty</t>
  </si>
  <si>
    <t>Projekcje filmowe w ramach projektu KafeKULTURA (impreza odbyła się w roku 2011</t>
  </si>
  <si>
    <t>liczba uczestników zawarta  w rubryce koncerty</t>
  </si>
  <si>
    <t>Projekcje filmowe w ramach projektu Akademicki Szczecin Wita Studentów (impreza odbyła się w roku 2011</t>
  </si>
  <si>
    <t>Projekcje filmowe w ramach projektu Barbułka (impreza odbyła się w roku 2011</t>
  </si>
</sst>
</file>

<file path=xl/styles.xml><?xml version="1.0" encoding="utf-8"?>
<styleSheet xmlns="http://schemas.openxmlformats.org/spreadsheetml/2006/main">
  <numFmts count="2">
    <numFmt numFmtId="164" formatCode="0.0%"/>
    <numFmt numFmtId="165" formatCode="[$-10415]#,##0;\-#,##0"/>
  </numFmts>
  <fonts count="35">
    <font>
      <sz val="11"/>
      <color theme="1"/>
      <name val="Czcionka tekstu podstawowego"/>
      <family val="2"/>
      <charset val="238"/>
    </font>
    <font>
      <b/>
      <sz val="10"/>
      <color indexed="8"/>
      <name val="Arial"/>
      <family val="2"/>
      <charset val="238"/>
    </font>
    <font>
      <sz val="10"/>
      <color indexed="8"/>
      <name val="Arial"/>
      <family val="2"/>
      <charset val="238"/>
    </font>
    <font>
      <sz val="10"/>
      <color indexed="10"/>
      <name val="Arial"/>
      <family val="2"/>
      <charset val="238"/>
    </font>
    <font>
      <sz val="10"/>
      <name val="Arial"/>
      <family val="2"/>
      <charset val="238"/>
    </font>
    <font>
      <sz val="11"/>
      <name val="Arial"/>
      <family val="2"/>
      <charset val="238"/>
    </font>
    <font>
      <sz val="12"/>
      <name val="Helv"/>
      <charset val="238"/>
    </font>
    <font>
      <sz val="12"/>
      <color indexed="8"/>
      <name val="Helv"/>
      <charset val="238"/>
    </font>
    <font>
      <b/>
      <sz val="10"/>
      <name val="Arial"/>
      <family val="2"/>
      <charset val="238"/>
    </font>
    <font>
      <b/>
      <sz val="9"/>
      <color indexed="8"/>
      <name val="Arial"/>
      <family val="2"/>
      <charset val="238"/>
    </font>
    <font>
      <sz val="12"/>
      <name val="Arial CE"/>
      <charset val="238"/>
    </font>
    <font>
      <b/>
      <sz val="12"/>
      <name val="Arial CE"/>
      <charset val="238"/>
    </font>
    <font>
      <sz val="12"/>
      <name val="Arial CE"/>
      <family val="2"/>
      <charset val="238"/>
    </font>
    <font>
      <b/>
      <sz val="16"/>
      <color indexed="8"/>
      <name val="Arial CE"/>
      <family val="2"/>
      <charset val="238"/>
    </font>
    <font>
      <b/>
      <sz val="24"/>
      <name val="Arial CE"/>
      <family val="2"/>
      <charset val="238"/>
    </font>
    <font>
      <b/>
      <sz val="12"/>
      <name val="Arial CE"/>
      <family val="2"/>
      <charset val="238"/>
    </font>
    <font>
      <b/>
      <sz val="12"/>
      <name val="Helv"/>
      <charset val="238"/>
    </font>
    <font>
      <sz val="12"/>
      <color indexed="8"/>
      <name val="Arial CE"/>
      <family val="2"/>
      <charset val="238"/>
    </font>
    <font>
      <sz val="10"/>
      <name val="Arial CE"/>
      <family val="2"/>
      <charset val="238"/>
    </font>
    <font>
      <b/>
      <sz val="18"/>
      <name val="Arial"/>
      <family val="2"/>
      <charset val="238"/>
    </font>
    <font>
      <sz val="18"/>
      <name val="Arial"/>
      <family val="2"/>
      <charset val="238"/>
    </font>
    <font>
      <sz val="18"/>
      <name val="Czcionka tekstu podstawowego"/>
      <family val="2"/>
      <charset val="238"/>
    </font>
    <font>
      <sz val="11"/>
      <color rgb="FF000000"/>
      <name val="Calibri"/>
      <family val="2"/>
      <scheme val="minor"/>
    </font>
    <font>
      <b/>
      <sz val="20"/>
      <color rgb="FFFF0000"/>
      <name val="Arial"/>
      <family val="2"/>
      <charset val="238"/>
    </font>
    <font>
      <sz val="10"/>
      <color rgb="FF000000"/>
      <name val="Arial"/>
      <family val="2"/>
      <charset val="238"/>
    </font>
    <font>
      <b/>
      <sz val="10"/>
      <color rgb="FF000000"/>
      <name val="Arial"/>
      <family val="2"/>
      <charset val="238"/>
    </font>
    <font>
      <b/>
      <sz val="7"/>
      <color rgb="FF000000"/>
      <name val="Arial"/>
      <family val="2"/>
      <charset val="238"/>
    </font>
    <font>
      <b/>
      <sz val="8"/>
      <color rgb="FF000000"/>
      <name val="Arial"/>
      <family val="2"/>
      <charset val="238"/>
    </font>
    <font>
      <b/>
      <sz val="9"/>
      <color rgb="FF000000"/>
      <name val="Arial"/>
      <family val="2"/>
      <charset val="238"/>
    </font>
    <font>
      <b/>
      <sz val="14"/>
      <color rgb="FFFF0000"/>
      <name val="Arial"/>
      <family val="2"/>
      <charset val="238"/>
    </font>
    <font>
      <b/>
      <sz val="16"/>
      <color theme="1"/>
      <name val="Arial"/>
      <family val="2"/>
      <charset val="238"/>
    </font>
    <font>
      <b/>
      <sz val="16"/>
      <name val="Arial CE"/>
      <charset val="238"/>
    </font>
    <font>
      <sz val="10"/>
      <color indexed="8"/>
      <name val="Czcionka tekstu podstawowego"/>
      <family val="2"/>
      <charset val="238"/>
    </font>
    <font>
      <sz val="10"/>
      <color theme="1"/>
      <name val="Czcionka tekstu podstawowego"/>
      <family val="2"/>
      <charset val="238"/>
    </font>
    <font>
      <sz val="10"/>
      <color indexed="8"/>
      <name val="Helv"/>
      <charset val="238"/>
    </font>
  </fonts>
  <fills count="15">
    <fill>
      <patternFill patternType="none"/>
    </fill>
    <fill>
      <patternFill patternType="gray125"/>
    </fill>
    <fill>
      <patternFill patternType="solid">
        <fgColor indexed="22"/>
        <bgColor indexed="64"/>
      </patternFill>
    </fill>
    <fill>
      <patternFill patternType="solid">
        <fgColor indexed="51"/>
        <bgColor indexed="22"/>
      </patternFill>
    </fill>
    <fill>
      <patternFill patternType="solid">
        <fgColor indexed="51"/>
        <bgColor indexed="64"/>
      </patternFill>
    </fill>
    <fill>
      <patternFill patternType="solid">
        <fgColor indexed="55"/>
        <bgColor indexed="22"/>
      </patternFill>
    </fill>
    <fill>
      <patternFill patternType="gray0625">
        <fgColor indexed="9"/>
      </patternFill>
    </fill>
    <fill>
      <patternFill patternType="gray125">
        <fgColor indexed="9"/>
      </patternFill>
    </fill>
    <fill>
      <patternFill patternType="solid">
        <fgColor indexed="9"/>
        <bgColor indexed="8"/>
      </patternFill>
    </fill>
    <fill>
      <patternFill patternType="solid">
        <fgColor rgb="FFFFC000"/>
        <bgColor indexed="64"/>
      </patternFill>
    </fill>
    <fill>
      <patternFill patternType="solid">
        <fgColor rgb="FFFFC000"/>
        <bgColor rgb="FFDCDCDC"/>
      </patternFill>
    </fill>
    <fill>
      <patternFill patternType="solid">
        <fgColor theme="0" tint="-0.14999847407452621"/>
        <bgColor indexed="64"/>
      </patternFill>
    </fill>
    <fill>
      <patternFill patternType="solid">
        <fgColor theme="0" tint="-0.14999847407452621"/>
        <bgColor rgb="FFDCDCDC"/>
      </patternFill>
    </fill>
    <fill>
      <patternFill patternType="solid">
        <fgColor theme="0" tint="-0.249977111117893"/>
        <bgColor rgb="FFDCDCDC"/>
      </patternFill>
    </fill>
    <fill>
      <patternFill patternType="solid">
        <fgColor theme="0" tint="-0.14999847407452621"/>
        <bgColor indexed="9"/>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8"/>
      </right>
      <top style="medium">
        <color indexed="64"/>
      </top>
      <bottom/>
      <diagonal/>
    </border>
    <border>
      <left/>
      <right style="thin">
        <color indexed="8"/>
      </right>
      <top/>
      <bottom/>
      <diagonal/>
    </border>
    <border>
      <left/>
      <right style="thin">
        <color indexed="8"/>
      </right>
      <top/>
      <bottom style="medium">
        <color indexed="64"/>
      </bottom>
      <diagonal/>
    </border>
    <border>
      <left style="medium">
        <color indexed="8"/>
      </left>
      <right style="thin">
        <color indexed="8"/>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8"/>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8"/>
      </left>
      <right/>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bottom style="medium">
        <color indexed="8"/>
      </bottom>
      <diagonal/>
    </border>
    <border>
      <left style="thin">
        <color indexed="64"/>
      </left>
      <right/>
      <top/>
      <bottom style="medium">
        <color indexed="8"/>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2" fillId="0" borderId="0"/>
    <xf numFmtId="0" fontId="22" fillId="0" borderId="0"/>
    <xf numFmtId="0" fontId="6" fillId="0" borderId="0"/>
  </cellStyleXfs>
  <cellXfs count="244">
    <xf numFmtId="0" fontId="0" fillId="0" borderId="0" xfId="0"/>
    <xf numFmtId="0" fontId="1" fillId="2" borderId="3" xfId="1" applyNumberFormat="1" applyFont="1" applyFill="1" applyBorder="1" applyAlignment="1">
      <alignment horizontal="right" vertical="center" wrapText="1" readingOrder="1"/>
    </xf>
    <xf numFmtId="0" fontId="1" fillId="2" borderId="1" xfId="1" applyNumberFormat="1" applyFont="1" applyFill="1" applyBorder="1" applyAlignment="1">
      <alignment horizontal="left" vertical="center" wrapText="1" readingOrder="1"/>
    </xf>
    <xf numFmtId="3" fontId="1" fillId="2" borderId="1" xfId="1" applyNumberFormat="1" applyFont="1" applyFill="1" applyBorder="1" applyAlignment="1">
      <alignment horizontal="right" vertical="center" wrapText="1" readingOrder="1"/>
    </xf>
    <xf numFmtId="0" fontId="2" fillId="0" borderId="3" xfId="1" applyNumberFormat="1" applyFont="1" applyFill="1" applyBorder="1" applyAlignment="1">
      <alignment vertical="center" wrapText="1" readingOrder="1"/>
    </xf>
    <xf numFmtId="0" fontId="2" fillId="0" borderId="1" xfId="1" applyNumberFormat="1" applyFont="1" applyFill="1" applyBorder="1" applyAlignment="1">
      <alignment vertical="center" wrapText="1" readingOrder="1"/>
    </xf>
    <xf numFmtId="3" fontId="2" fillId="0" borderId="1" xfId="1" applyNumberFormat="1" applyFont="1" applyFill="1" applyBorder="1" applyAlignment="1" applyProtection="1">
      <alignment vertical="center" wrapText="1" readingOrder="1"/>
      <protection locked="0"/>
    </xf>
    <xf numFmtId="3" fontId="2" fillId="0" borderId="1" xfId="1" applyNumberFormat="1" applyFont="1" applyFill="1" applyBorder="1" applyAlignment="1" applyProtection="1">
      <alignment horizontal="right" vertical="center" wrapText="1" readingOrder="1"/>
      <protection locked="0"/>
    </xf>
    <xf numFmtId="3" fontId="3" fillId="0" borderId="1" xfId="1" applyNumberFormat="1" applyFont="1" applyFill="1" applyBorder="1" applyAlignment="1" applyProtection="1">
      <alignment vertical="center" wrapText="1" readingOrder="1"/>
      <protection locked="0"/>
    </xf>
    <xf numFmtId="3" fontId="1" fillId="2" borderId="1" xfId="1" applyNumberFormat="1" applyFont="1" applyFill="1" applyBorder="1" applyAlignment="1" applyProtection="1">
      <alignment horizontal="left" vertical="center" wrapText="1" readingOrder="1"/>
      <protection locked="0"/>
    </xf>
    <xf numFmtId="3" fontId="1" fillId="2" borderId="1" xfId="1" applyNumberFormat="1" applyFont="1" applyFill="1" applyBorder="1" applyAlignment="1" applyProtection="1">
      <alignment horizontal="right" vertical="center" wrapText="1" readingOrder="1"/>
      <protection locked="0"/>
    </xf>
    <xf numFmtId="0" fontId="1" fillId="3" borderId="3" xfId="1" applyNumberFormat="1" applyFont="1" applyFill="1" applyBorder="1" applyAlignment="1">
      <alignment horizontal="center" vertical="center" wrapText="1" readingOrder="1"/>
    </xf>
    <xf numFmtId="0" fontId="1" fillId="3" borderId="1" xfId="1" applyNumberFormat="1" applyFont="1" applyFill="1" applyBorder="1" applyAlignment="1">
      <alignment horizontal="left" vertical="center" wrapText="1" readingOrder="1"/>
    </xf>
    <xf numFmtId="3" fontId="1" fillId="3" borderId="1" xfId="1" applyNumberFormat="1" applyFont="1" applyFill="1" applyBorder="1" applyAlignment="1">
      <alignment horizontal="right" vertical="center" wrapText="1" readingOrder="1"/>
    </xf>
    <xf numFmtId="0" fontId="2" fillId="2" borderId="3" xfId="1" applyNumberFormat="1" applyFont="1" applyFill="1" applyBorder="1" applyAlignment="1">
      <alignment vertical="center" wrapText="1" readingOrder="1"/>
    </xf>
    <xf numFmtId="0" fontId="1" fillId="2" borderId="1" xfId="1" applyNumberFormat="1" applyFont="1" applyFill="1" applyBorder="1" applyAlignment="1">
      <alignment vertical="center" wrapText="1" readingOrder="1"/>
    </xf>
    <xf numFmtId="3" fontId="1" fillId="2" borderId="1" xfId="1" applyNumberFormat="1" applyFont="1" applyFill="1" applyBorder="1" applyAlignment="1" applyProtection="1">
      <alignment vertical="center" wrapText="1" readingOrder="1"/>
      <protection locked="0"/>
    </xf>
    <xf numFmtId="0" fontId="2" fillId="0" borderId="3" xfId="1" applyNumberFormat="1" applyFont="1" applyFill="1" applyBorder="1" applyAlignment="1">
      <alignment horizontal="center" vertical="center" wrapText="1" readingOrder="1"/>
    </xf>
    <xf numFmtId="3" fontId="4" fillId="0" borderId="1" xfId="1" applyNumberFormat="1" applyFont="1" applyFill="1" applyBorder="1" applyAlignment="1" applyProtection="1">
      <alignment vertical="center" wrapText="1" readingOrder="1"/>
      <protection locked="0"/>
    </xf>
    <xf numFmtId="0" fontId="1" fillId="0" borderId="1" xfId="1" applyNumberFormat="1" applyFont="1" applyFill="1" applyBorder="1" applyAlignment="1">
      <alignment vertical="center" wrapText="1" readingOrder="1"/>
    </xf>
    <xf numFmtId="0" fontId="1" fillId="0" borderId="3" xfId="1" applyNumberFormat="1" applyFont="1" applyFill="1" applyBorder="1" applyAlignment="1">
      <alignment horizontal="right" vertical="center" wrapText="1" readingOrder="1"/>
    </xf>
    <xf numFmtId="0" fontId="2" fillId="0" borderId="1" xfId="1" applyNumberFormat="1" applyFont="1" applyFill="1" applyBorder="1" applyAlignment="1">
      <alignment horizontal="left" vertical="center" wrapText="1" readingOrder="1"/>
    </xf>
    <xf numFmtId="3" fontId="2" fillId="0" borderId="1" xfId="1" applyNumberFormat="1" applyFont="1" applyFill="1" applyBorder="1" applyAlignment="1" applyProtection="1">
      <alignment horizontal="left" vertical="center" wrapText="1" readingOrder="1"/>
      <protection locked="0"/>
    </xf>
    <xf numFmtId="0" fontId="1" fillId="0" borderId="3" xfId="1" applyNumberFormat="1" applyFont="1" applyFill="1" applyBorder="1" applyAlignment="1">
      <alignment horizontal="center" vertical="center" wrapText="1" readingOrder="1"/>
    </xf>
    <xf numFmtId="0" fontId="1" fillId="0" borderId="1" xfId="1" applyNumberFormat="1" applyFont="1" applyFill="1" applyBorder="1" applyAlignment="1">
      <alignment horizontal="left" vertical="center" wrapText="1" readingOrder="1"/>
    </xf>
    <xf numFmtId="3" fontId="1" fillId="0" borderId="1" xfId="1" applyNumberFormat="1" applyFont="1" applyFill="1" applyBorder="1" applyAlignment="1">
      <alignment horizontal="left" vertical="center" wrapText="1" readingOrder="1"/>
    </xf>
    <xf numFmtId="3" fontId="1" fillId="3" borderId="1" xfId="1" applyNumberFormat="1" applyFont="1" applyFill="1" applyBorder="1" applyAlignment="1" applyProtection="1">
      <alignment horizontal="left" vertical="center" wrapText="1" readingOrder="1"/>
      <protection locked="0"/>
    </xf>
    <xf numFmtId="3" fontId="1" fillId="3" borderId="1" xfId="1" applyNumberFormat="1" applyFont="1" applyFill="1" applyBorder="1" applyAlignment="1" applyProtection="1">
      <alignment horizontal="right" vertical="center" wrapText="1" readingOrder="1"/>
      <protection locked="0"/>
    </xf>
    <xf numFmtId="0" fontId="2" fillId="0" borderId="3" xfId="1" applyNumberFormat="1" applyFont="1" applyFill="1" applyBorder="1" applyAlignment="1">
      <alignment horizontal="right" vertical="center" wrapText="1" readingOrder="1"/>
    </xf>
    <xf numFmtId="3" fontId="2" fillId="0" borderId="1" xfId="1" applyNumberFormat="1" applyFont="1" applyFill="1" applyBorder="1" applyAlignment="1">
      <alignment horizontal="left" vertical="center" wrapText="1" readingOrder="1"/>
    </xf>
    <xf numFmtId="0" fontId="1" fillId="4" borderId="3" xfId="1" applyNumberFormat="1" applyFont="1" applyFill="1" applyBorder="1" applyAlignment="1">
      <alignment horizontal="center" vertical="center" wrapText="1" readingOrder="1"/>
    </xf>
    <xf numFmtId="0" fontId="1" fillId="4" borderId="1" xfId="1" applyNumberFormat="1" applyFont="1" applyFill="1" applyBorder="1" applyAlignment="1">
      <alignment horizontal="left" vertical="center" wrapText="1" readingOrder="1"/>
    </xf>
    <xf numFmtId="3" fontId="2" fillId="4" borderId="1" xfId="1" applyNumberFormat="1" applyFont="1" applyFill="1" applyBorder="1" applyAlignment="1" applyProtection="1">
      <alignment horizontal="left" vertical="center" wrapText="1" readingOrder="1"/>
      <protection locked="0"/>
    </xf>
    <xf numFmtId="0" fontId="1" fillId="0" borderId="3" xfId="1" applyNumberFormat="1" applyFont="1" applyFill="1" applyBorder="1" applyAlignment="1">
      <alignment horizontal="right" vertical="top" wrapText="1" readingOrder="1"/>
    </xf>
    <xf numFmtId="0" fontId="2" fillId="0" borderId="1" xfId="1" applyNumberFormat="1" applyFont="1" applyFill="1" applyBorder="1" applyAlignment="1">
      <alignment horizontal="left" vertical="top" wrapText="1" readingOrder="1"/>
    </xf>
    <xf numFmtId="0" fontId="4" fillId="0" borderId="3" xfId="2" applyFont="1" applyFill="1" applyBorder="1"/>
    <xf numFmtId="0" fontId="4" fillId="0" borderId="1" xfId="2" applyFont="1" applyFill="1" applyBorder="1"/>
    <xf numFmtId="0" fontId="4" fillId="0" borderId="4" xfId="2" applyFont="1" applyFill="1" applyBorder="1"/>
    <xf numFmtId="0" fontId="4" fillId="0" borderId="5" xfId="2" applyFont="1" applyFill="1" applyBorder="1"/>
    <xf numFmtId="0" fontId="4" fillId="0" borderId="1" xfId="2" applyFont="1" applyFill="1" applyBorder="1" applyAlignment="1">
      <alignment horizontal="right"/>
    </xf>
    <xf numFmtId="0" fontId="4" fillId="0" borderId="5" xfId="2" applyFont="1" applyFill="1" applyBorder="1" applyAlignment="1">
      <alignment horizontal="right"/>
    </xf>
    <xf numFmtId="0" fontId="2" fillId="0" borderId="11"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8" xfId="1" applyNumberFormat="1" applyFont="1" applyFill="1" applyBorder="1" applyAlignment="1">
      <alignment horizontal="center" vertical="center" wrapText="1" readingOrder="1"/>
    </xf>
    <xf numFmtId="3" fontId="2" fillId="0" borderId="5" xfId="1" applyNumberFormat="1" applyFont="1" applyFill="1" applyBorder="1" applyAlignment="1" applyProtection="1">
      <alignment horizontal="right" vertical="center" wrapText="1" readingOrder="1"/>
      <protection locked="0"/>
    </xf>
    <xf numFmtId="49" fontId="2" fillId="0" borderId="9" xfId="1" applyNumberFormat="1" applyFont="1" applyFill="1" applyBorder="1" applyAlignment="1" applyProtection="1">
      <alignment horizontal="left" vertical="center" wrapText="1" readingOrder="1"/>
      <protection locked="0"/>
    </xf>
    <xf numFmtId="0" fontId="23" fillId="0" borderId="0" xfId="0" applyFont="1" applyFill="1" applyAlignment="1">
      <alignment vertical="center" wrapText="1"/>
    </xf>
    <xf numFmtId="0" fontId="5" fillId="0" borderId="0" xfId="2" applyFont="1" applyFill="1" applyBorder="1" applyAlignment="1">
      <alignment vertical="center" wrapText="1"/>
    </xf>
    <xf numFmtId="10" fontId="5" fillId="0" borderId="0" xfId="2" applyNumberFormat="1" applyFont="1" applyFill="1" applyBorder="1" applyAlignment="1">
      <alignment vertical="center" wrapText="1"/>
    </xf>
    <xf numFmtId="0" fontId="24" fillId="0" borderId="1" xfId="1" applyNumberFormat="1" applyFont="1" applyFill="1" applyBorder="1" applyAlignment="1">
      <alignment horizontal="center" vertical="center" wrapText="1" readingOrder="1"/>
    </xf>
    <xf numFmtId="3" fontId="24" fillId="0" borderId="1" xfId="1" applyNumberFormat="1" applyFont="1" applyFill="1" applyBorder="1" applyAlignment="1">
      <alignment horizontal="center" vertical="center" wrapText="1" readingOrder="1"/>
    </xf>
    <xf numFmtId="0" fontId="25" fillId="10" borderId="1" xfId="1" applyNumberFormat="1" applyFont="1" applyFill="1" applyBorder="1" applyAlignment="1">
      <alignment horizontal="center" vertical="center" wrapText="1" readingOrder="1"/>
    </xf>
    <xf numFmtId="0" fontId="25" fillId="10" borderId="1" xfId="1" applyNumberFormat="1" applyFont="1" applyFill="1" applyBorder="1" applyAlignment="1">
      <alignment horizontal="left" vertical="center" wrapText="1" readingOrder="1"/>
    </xf>
    <xf numFmtId="3" fontId="25" fillId="10" borderId="1" xfId="1" applyNumberFormat="1" applyFont="1" applyFill="1" applyBorder="1" applyAlignment="1">
      <alignment horizontal="right" vertical="center" wrapText="1" readingOrder="1"/>
    </xf>
    <xf numFmtId="10" fontId="25" fillId="10" borderId="1" xfId="1" applyNumberFormat="1" applyFont="1" applyFill="1" applyBorder="1" applyAlignment="1">
      <alignment horizontal="right" vertical="center" wrapText="1" readingOrder="1"/>
    </xf>
    <xf numFmtId="165" fontId="26" fillId="0" borderId="0" xfId="1" applyNumberFormat="1" applyFont="1" applyFill="1" applyBorder="1" applyAlignment="1">
      <alignment horizontal="right" vertical="center" wrapText="1" readingOrder="1"/>
    </xf>
    <xf numFmtId="0" fontId="25" fillId="11" borderId="1" xfId="1" applyNumberFormat="1" applyFont="1" applyFill="1" applyBorder="1" applyAlignment="1">
      <alignment horizontal="right" vertical="center" wrapText="1" readingOrder="1"/>
    </xf>
    <xf numFmtId="0" fontId="25" fillId="11" borderId="1" xfId="1" applyNumberFormat="1" applyFont="1" applyFill="1" applyBorder="1" applyAlignment="1">
      <alignment horizontal="left" vertical="center" wrapText="1" readingOrder="1"/>
    </xf>
    <xf numFmtId="3" fontId="25" fillId="11" borderId="1" xfId="1" applyNumberFormat="1" applyFont="1" applyFill="1" applyBorder="1" applyAlignment="1">
      <alignment horizontal="right" vertical="center" wrapText="1" readingOrder="1"/>
    </xf>
    <xf numFmtId="10" fontId="25" fillId="12" borderId="1" xfId="1" applyNumberFormat="1" applyFont="1" applyFill="1" applyBorder="1" applyAlignment="1">
      <alignment horizontal="right" vertical="center" wrapText="1" readingOrder="1"/>
    </xf>
    <xf numFmtId="0" fontId="24" fillId="0" borderId="1" xfId="1" applyNumberFormat="1" applyFont="1" applyFill="1" applyBorder="1" applyAlignment="1">
      <alignment vertical="center" wrapText="1" readingOrder="1"/>
    </xf>
    <xf numFmtId="3" fontId="24" fillId="0" borderId="1" xfId="1" applyNumberFormat="1" applyFont="1" applyFill="1" applyBorder="1" applyAlignment="1" applyProtection="1">
      <alignment horizontal="right" vertical="center" wrapText="1" readingOrder="1"/>
      <protection locked="0"/>
    </xf>
    <xf numFmtId="10" fontId="25" fillId="0" borderId="1" xfId="1" applyNumberFormat="1" applyFont="1" applyFill="1" applyBorder="1" applyAlignment="1">
      <alignment horizontal="right" vertical="center" wrapText="1" readingOrder="1"/>
    </xf>
    <xf numFmtId="3" fontId="25" fillId="11" borderId="1" xfId="1" applyNumberFormat="1" applyFont="1" applyFill="1" applyBorder="1" applyAlignment="1" applyProtection="1">
      <alignment horizontal="right" vertical="center" wrapText="1" readingOrder="1"/>
      <protection locked="0"/>
    </xf>
    <xf numFmtId="0" fontId="24" fillId="11" borderId="1" xfId="1" applyNumberFormat="1" applyFont="1" applyFill="1" applyBorder="1" applyAlignment="1">
      <alignment vertical="center" wrapText="1" readingOrder="1"/>
    </xf>
    <xf numFmtId="0" fontId="25" fillId="11" borderId="1" xfId="1" applyNumberFormat="1" applyFont="1" applyFill="1" applyBorder="1" applyAlignment="1">
      <alignment vertical="center" wrapText="1" readingOrder="1"/>
    </xf>
    <xf numFmtId="0" fontId="25" fillId="0" borderId="1" xfId="1" applyNumberFormat="1" applyFont="1" applyFill="1" applyBorder="1" applyAlignment="1">
      <alignment horizontal="right" vertical="center" wrapText="1" readingOrder="1"/>
    </xf>
    <xf numFmtId="0" fontId="24" fillId="0" borderId="1" xfId="1" applyNumberFormat="1" applyFont="1" applyFill="1" applyBorder="1" applyAlignment="1">
      <alignment horizontal="left" vertical="center" wrapText="1" readingOrder="1"/>
    </xf>
    <xf numFmtId="0" fontId="25" fillId="0" borderId="1" xfId="1" applyNumberFormat="1" applyFont="1" applyFill="1" applyBorder="1" applyAlignment="1">
      <alignment horizontal="center" vertical="center" wrapText="1" readingOrder="1"/>
    </xf>
    <xf numFmtId="0" fontId="25" fillId="0" borderId="1" xfId="1" applyNumberFormat="1" applyFont="1" applyFill="1" applyBorder="1" applyAlignment="1">
      <alignment horizontal="left" vertical="center" wrapText="1" readingOrder="1"/>
    </xf>
    <xf numFmtId="3" fontId="25" fillId="0" borderId="1" xfId="1" applyNumberFormat="1" applyFont="1" applyFill="1" applyBorder="1" applyAlignment="1">
      <alignment horizontal="right" vertical="center" wrapText="1" readingOrder="1"/>
    </xf>
    <xf numFmtId="3" fontId="25" fillId="10" borderId="1" xfId="1" applyNumberFormat="1" applyFont="1" applyFill="1" applyBorder="1" applyAlignment="1" applyProtection="1">
      <alignment horizontal="right" vertical="center" wrapText="1" readingOrder="1"/>
      <protection locked="0"/>
    </xf>
    <xf numFmtId="0" fontId="24" fillId="0" borderId="1" xfId="1" applyNumberFormat="1" applyFont="1" applyFill="1" applyBorder="1" applyAlignment="1">
      <alignment horizontal="right" vertical="center" wrapText="1" readingOrder="1"/>
    </xf>
    <xf numFmtId="3" fontId="24" fillId="0" borderId="1" xfId="1" applyNumberFormat="1" applyFont="1" applyFill="1" applyBorder="1" applyAlignment="1">
      <alignment horizontal="right" vertical="center" wrapText="1" readingOrder="1"/>
    </xf>
    <xf numFmtId="0" fontId="25" fillId="9" borderId="12" xfId="1" applyNumberFormat="1" applyFont="1" applyFill="1" applyBorder="1" applyAlignment="1">
      <alignment horizontal="center" vertical="center" wrapText="1" readingOrder="1"/>
    </xf>
    <xf numFmtId="0" fontId="25" fillId="9" borderId="13" xfId="1" applyNumberFormat="1" applyFont="1" applyFill="1" applyBorder="1" applyAlignment="1">
      <alignment horizontal="left" vertical="center" wrapText="1" readingOrder="1"/>
    </xf>
    <xf numFmtId="3" fontId="24" fillId="9" borderId="13" xfId="1" applyNumberFormat="1" applyFont="1" applyFill="1" applyBorder="1" applyAlignment="1" applyProtection="1">
      <alignment horizontal="left" vertical="center" wrapText="1" readingOrder="1"/>
      <protection locked="0"/>
    </xf>
    <xf numFmtId="3" fontId="25" fillId="9" borderId="13" xfId="1" applyNumberFormat="1" applyFont="1" applyFill="1" applyBorder="1" applyAlignment="1" applyProtection="1">
      <alignment horizontal="right" vertical="center" wrapText="1" readingOrder="1"/>
      <protection locked="0"/>
    </xf>
    <xf numFmtId="0" fontId="25" fillId="0" borderId="11" xfId="1" applyNumberFormat="1" applyFont="1" applyFill="1" applyBorder="1" applyAlignment="1">
      <alignment horizontal="center" vertical="center" wrapText="1" readingOrder="1"/>
    </xf>
    <xf numFmtId="0" fontId="24" fillId="0" borderId="2" xfId="1" applyNumberFormat="1" applyFont="1" applyFill="1" applyBorder="1" applyAlignment="1">
      <alignment horizontal="left" vertical="center" wrapText="1" readingOrder="1"/>
    </xf>
    <xf numFmtId="3" fontId="25" fillId="0" borderId="2" xfId="1" applyNumberFormat="1" applyFont="1" applyFill="1" applyBorder="1" applyAlignment="1" applyProtection="1">
      <alignment horizontal="right" vertical="center" wrapText="1" readingOrder="1"/>
      <protection locked="0"/>
    </xf>
    <xf numFmtId="0" fontId="25" fillId="0" borderId="3" xfId="1" applyNumberFormat="1" applyFont="1" applyFill="1" applyBorder="1" applyAlignment="1">
      <alignment horizontal="center" vertical="center" wrapText="1" readingOrder="1"/>
    </xf>
    <xf numFmtId="3" fontId="25" fillId="0" borderId="1" xfId="1" applyNumberFormat="1" applyFont="1" applyFill="1" applyBorder="1" applyAlignment="1" applyProtection="1">
      <alignment horizontal="right" vertical="center" wrapText="1" readingOrder="1"/>
      <protection locked="0"/>
    </xf>
    <xf numFmtId="0" fontId="25" fillId="0" borderId="3" xfId="1" applyNumberFormat="1" applyFont="1" applyFill="1" applyBorder="1" applyAlignment="1">
      <alignment horizontal="right" vertical="top" wrapText="1" readingOrder="1"/>
    </xf>
    <xf numFmtId="0" fontId="24" fillId="0" borderId="1" xfId="1" applyNumberFormat="1" applyFont="1" applyFill="1" applyBorder="1" applyAlignment="1">
      <alignment horizontal="left" vertical="top" wrapText="1" readingOrder="1"/>
    </xf>
    <xf numFmtId="0" fontId="27" fillId="0" borderId="0" xfId="1" applyNumberFormat="1" applyFont="1" applyFill="1" applyBorder="1" applyAlignment="1">
      <alignment horizontal="right" vertical="center" wrapText="1" readingOrder="1"/>
    </xf>
    <xf numFmtId="0" fontId="27" fillId="0" borderId="0" xfId="1" applyNumberFormat="1" applyFont="1" applyFill="1" applyBorder="1" applyAlignment="1">
      <alignment horizontal="left" vertical="center" wrapText="1" readingOrder="1"/>
    </xf>
    <xf numFmtId="0" fontId="2" fillId="0" borderId="0" xfId="3" applyFont="1"/>
    <xf numFmtId="10" fontId="2" fillId="0" borderId="0" xfId="3" applyNumberFormat="1" applyFont="1"/>
    <xf numFmtId="0" fontId="7" fillId="0" borderId="0" xfId="3" applyFont="1"/>
    <xf numFmtId="3" fontId="7" fillId="0" borderId="0" xfId="3" applyNumberFormat="1" applyFont="1"/>
    <xf numFmtId="10" fontId="7" fillId="0" borderId="0" xfId="3" applyNumberFormat="1" applyFont="1"/>
    <xf numFmtId="0" fontId="1" fillId="0" borderId="0" xfId="3" applyFont="1"/>
    <xf numFmtId="0" fontId="9" fillId="5" borderId="14" xfId="1" applyNumberFormat="1" applyFont="1" applyFill="1" applyBorder="1" applyAlignment="1">
      <alignment horizontal="center" vertical="center" wrapText="1" readingOrder="1"/>
    </xf>
    <xf numFmtId="0" fontId="9" fillId="5" borderId="15" xfId="1" applyNumberFormat="1" applyFont="1" applyFill="1" applyBorder="1" applyAlignment="1">
      <alignment horizontal="center" vertical="center" wrapText="1" readingOrder="1"/>
    </xf>
    <xf numFmtId="0" fontId="28" fillId="13" borderId="1" xfId="1" applyNumberFormat="1" applyFont="1" applyFill="1" applyBorder="1" applyAlignment="1">
      <alignment horizontal="center" vertical="center" wrapText="1" readingOrder="1"/>
    </xf>
    <xf numFmtId="10" fontId="28" fillId="13" borderId="1" xfId="1" applyNumberFormat="1" applyFont="1" applyFill="1" applyBorder="1" applyAlignment="1">
      <alignment horizontal="center" vertical="center" wrapText="1" readingOrder="1"/>
    </xf>
    <xf numFmtId="3" fontId="10" fillId="0" borderId="0" xfId="0" applyNumberFormat="1" applyFont="1"/>
    <xf numFmtId="3" fontId="11" fillId="0" borderId="0" xfId="0" applyNumberFormat="1" applyFont="1" applyAlignment="1">
      <alignment horizontal="left"/>
    </xf>
    <xf numFmtId="3" fontId="11" fillId="0" borderId="0" xfId="0" applyNumberFormat="1" applyFont="1"/>
    <xf numFmtId="0" fontId="12" fillId="0" borderId="0" xfId="0" applyFont="1" applyAlignment="1">
      <alignment horizontal="left"/>
    </xf>
    <xf numFmtId="0" fontId="13" fillId="0" borderId="0" xfId="0" applyFont="1" applyBorder="1" applyAlignment="1">
      <alignment horizontal="center"/>
    </xf>
    <xf numFmtId="3" fontId="10" fillId="0" borderId="0" xfId="0" applyNumberFormat="1" applyFont="1" applyAlignment="1">
      <alignment horizontal="left"/>
    </xf>
    <xf numFmtId="0" fontId="0" fillId="0" borderId="0" xfId="0" applyAlignment="1">
      <alignment horizontal="center" vertical="center"/>
    </xf>
    <xf numFmtId="3" fontId="15" fillId="11" borderId="20" xfId="0" applyNumberFormat="1" applyFont="1" applyFill="1" applyBorder="1"/>
    <xf numFmtId="3" fontId="15" fillId="11" borderId="21" xfId="0" applyNumberFormat="1" applyFont="1" applyFill="1" applyBorder="1"/>
    <xf numFmtId="3" fontId="15" fillId="11" borderId="22" xfId="0" applyNumberFormat="1" applyFont="1" applyFill="1" applyBorder="1"/>
    <xf numFmtId="3" fontId="12" fillId="0" borderId="23" xfId="0" applyNumberFormat="1" applyFont="1" applyBorder="1" applyAlignment="1">
      <alignment horizontal="centerContinuous"/>
    </xf>
    <xf numFmtId="3" fontId="12" fillId="0" borderId="24" xfId="0" applyNumberFormat="1" applyFont="1" applyBorder="1" applyAlignment="1">
      <alignment horizontal="center"/>
    </xf>
    <xf numFmtId="3" fontId="12" fillId="0" borderId="25" xfId="0" applyNumberFormat="1" applyFont="1" applyBorder="1" applyAlignment="1">
      <alignment horizontal="centerContinuous"/>
    </xf>
    <xf numFmtId="3" fontId="12" fillId="0" borderId="22" xfId="0" applyNumberFormat="1" applyFont="1" applyBorder="1" applyAlignment="1">
      <alignment horizontal="center"/>
    </xf>
    <xf numFmtId="3" fontId="12" fillId="0" borderId="22" xfId="0" quotePrefix="1" applyNumberFormat="1" applyFont="1" applyBorder="1" applyAlignment="1">
      <alignment horizontal="centerContinuous"/>
    </xf>
    <xf numFmtId="0" fontId="12" fillId="6" borderId="26" xfId="0" quotePrefix="1" applyFont="1" applyFill="1" applyBorder="1" applyAlignment="1">
      <alignment horizontal="center"/>
    </xf>
    <xf numFmtId="0" fontId="12" fillId="0" borderId="27" xfId="0" quotePrefix="1" applyFont="1" applyBorder="1" applyAlignment="1">
      <alignment horizontal="center"/>
    </xf>
    <xf numFmtId="3" fontId="10" fillId="0" borderId="28" xfId="0" applyNumberFormat="1" applyFont="1" applyBorder="1"/>
    <xf numFmtId="3" fontId="10" fillId="0" borderId="29" xfId="0" applyNumberFormat="1" applyFont="1" applyBorder="1"/>
    <xf numFmtId="3" fontId="10" fillId="0" borderId="30" xfId="0" applyNumberFormat="1" applyFont="1" applyBorder="1"/>
    <xf numFmtId="3" fontId="10" fillId="0" borderId="21" xfId="0" applyNumberFormat="1" applyFont="1" applyBorder="1"/>
    <xf numFmtId="3" fontId="12" fillId="7" borderId="31" xfId="0" applyNumberFormat="1" applyFont="1" applyFill="1" applyBorder="1"/>
    <xf numFmtId="3" fontId="10" fillId="8" borderId="32" xfId="0" applyNumberFormat="1" applyFont="1" applyFill="1" applyBorder="1"/>
    <xf numFmtId="3" fontId="11" fillId="0" borderId="28" xfId="0" applyNumberFormat="1" applyFont="1" applyBorder="1" applyAlignment="1">
      <alignment horizontal="centerContinuous"/>
    </xf>
    <xf numFmtId="3" fontId="11" fillId="0" borderId="33" xfId="0" applyNumberFormat="1" applyFont="1" applyBorder="1" applyAlignment="1">
      <alignment horizontal="left"/>
    </xf>
    <xf numFmtId="3" fontId="10" fillId="0" borderId="34" xfId="0" applyNumberFormat="1" applyFont="1" applyBorder="1"/>
    <xf numFmtId="4" fontId="10" fillId="0" borderId="21" xfId="0" applyNumberFormat="1" applyFont="1" applyBorder="1" applyAlignment="1">
      <alignment horizontal="right"/>
    </xf>
    <xf numFmtId="4" fontId="12" fillId="7" borderId="31" xfId="0" applyNumberFormat="1" applyFont="1" applyFill="1" applyBorder="1" applyAlignment="1">
      <alignment horizontal="right"/>
    </xf>
    <xf numFmtId="3" fontId="10" fillId="8" borderId="35" xfId="0" applyNumberFormat="1" applyFont="1" applyFill="1" applyBorder="1" applyAlignment="1">
      <alignment horizontal="left"/>
    </xf>
    <xf numFmtId="3" fontId="11" fillId="0" borderId="28" xfId="0" applyNumberFormat="1" applyFont="1" applyBorder="1"/>
    <xf numFmtId="3" fontId="10" fillId="0" borderId="33" xfId="0" applyNumberFormat="1" applyFont="1" applyBorder="1" applyAlignment="1">
      <alignment horizontal="left"/>
    </xf>
    <xf numFmtId="4" fontId="10" fillId="0" borderId="21" xfId="0" applyNumberFormat="1" applyFont="1" applyBorder="1" applyAlignment="1">
      <alignment horizontal="centerContinuous"/>
    </xf>
    <xf numFmtId="4" fontId="10" fillId="7" borderId="31" xfId="0" applyNumberFormat="1" applyFont="1" applyFill="1" applyBorder="1" applyAlignment="1">
      <alignment horizontal="centerContinuous"/>
    </xf>
    <xf numFmtId="3" fontId="10" fillId="8" borderId="35" xfId="0" applyNumberFormat="1" applyFont="1" applyFill="1" applyBorder="1" applyAlignment="1">
      <alignment horizontal="centerContinuous"/>
    </xf>
    <xf numFmtId="3" fontId="10" fillId="0" borderId="33" xfId="0" applyNumberFormat="1" applyFont="1" applyBorder="1"/>
    <xf numFmtId="4" fontId="10" fillId="0" borderId="21" xfId="0" applyNumberFormat="1" applyFont="1" applyBorder="1"/>
    <xf numFmtId="4" fontId="10" fillId="7" borderId="31" xfId="0" applyNumberFormat="1" applyFont="1" applyFill="1" applyBorder="1"/>
    <xf numFmtId="3" fontId="10" fillId="8" borderId="35" xfId="0" applyNumberFormat="1" applyFont="1" applyFill="1" applyBorder="1"/>
    <xf numFmtId="3" fontId="11" fillId="0" borderId="28" xfId="0" applyNumberFormat="1" applyFont="1" applyBorder="1" applyAlignment="1">
      <alignment horizontal="centerContinuous" vertical="top"/>
    </xf>
    <xf numFmtId="3" fontId="11" fillId="0" borderId="33" xfId="0" applyNumberFormat="1" applyFont="1" applyBorder="1" applyAlignment="1">
      <alignment horizontal="left" vertical="top" wrapText="1"/>
    </xf>
    <xf numFmtId="4" fontId="10" fillId="7" borderId="31" xfId="0" applyNumberFormat="1" applyFont="1" applyFill="1" applyBorder="1" applyAlignment="1">
      <alignment horizontal="right"/>
    </xf>
    <xf numFmtId="3" fontId="10" fillId="0" borderId="36" xfId="0" applyNumberFormat="1" applyFont="1" applyBorder="1"/>
    <xf numFmtId="3" fontId="10" fillId="0" borderId="37" xfId="0" applyNumberFormat="1" applyFont="1" applyBorder="1"/>
    <xf numFmtId="3" fontId="10" fillId="0" borderId="38" xfId="0" applyNumberFormat="1" applyFont="1" applyBorder="1"/>
    <xf numFmtId="3" fontId="10" fillId="0" borderId="39" xfId="0" applyNumberFormat="1" applyFont="1" applyBorder="1"/>
    <xf numFmtId="3" fontId="10" fillId="7" borderId="40" xfId="0" applyNumberFormat="1" applyFont="1" applyFill="1" applyBorder="1"/>
    <xf numFmtId="3" fontId="10" fillId="8" borderId="27" xfId="0" applyNumberFormat="1" applyFont="1" applyFill="1" applyBorder="1"/>
    <xf numFmtId="0" fontId="17" fillId="0" borderId="0" xfId="3" applyFont="1"/>
    <xf numFmtId="3" fontId="18" fillId="0" borderId="0" xfId="0" applyNumberFormat="1" applyFont="1" applyAlignment="1">
      <alignment horizontal="left"/>
    </xf>
    <xf numFmtId="3" fontId="10" fillId="0" borderId="0" xfId="0" applyNumberFormat="1" applyFont="1" applyBorder="1"/>
    <xf numFmtId="3" fontId="11" fillId="0" borderId="0" xfId="0" applyNumberFormat="1" applyFont="1" applyBorder="1" applyAlignment="1">
      <alignment horizontal="left"/>
    </xf>
    <xf numFmtId="0" fontId="18" fillId="0" borderId="0" xfId="0" applyFont="1" applyAlignment="1">
      <alignment horizontal="left"/>
    </xf>
    <xf numFmtId="3" fontId="25" fillId="0" borderId="1" xfId="1" applyNumberFormat="1" applyFont="1" applyFill="1" applyBorder="1" applyAlignment="1">
      <alignment horizontal="right" vertical="top" wrapText="1" readingOrder="1"/>
    </xf>
    <xf numFmtId="3" fontId="4" fillId="0" borderId="1" xfId="2" applyNumberFormat="1" applyFont="1" applyFill="1" applyBorder="1"/>
    <xf numFmtId="3" fontId="4" fillId="0" borderId="5" xfId="2" applyNumberFormat="1" applyFont="1" applyFill="1" applyBorder="1"/>
    <xf numFmtId="3" fontId="24" fillId="0" borderId="2" xfId="1" applyNumberFormat="1" applyFont="1" applyFill="1" applyBorder="1" applyAlignment="1" applyProtection="1">
      <alignment horizontal="right" vertical="center" wrapText="1" readingOrder="1"/>
      <protection locked="0"/>
    </xf>
    <xf numFmtId="0" fontId="25" fillId="0" borderId="1" xfId="1" applyNumberFormat="1" applyFont="1" applyFill="1" applyBorder="1" applyAlignment="1">
      <alignment horizontal="right" vertical="top" wrapText="1" readingOrder="1"/>
    </xf>
    <xf numFmtId="0" fontId="4" fillId="0" borderId="1" xfId="2" applyFont="1" applyFill="1" applyBorder="1" applyAlignment="1">
      <alignment horizontal="right" readingOrder="1"/>
    </xf>
    <xf numFmtId="0" fontId="4" fillId="0" borderId="5" xfId="2" applyFont="1" applyFill="1" applyBorder="1" applyAlignment="1">
      <alignment horizontal="right" readingOrder="1"/>
    </xf>
    <xf numFmtId="0" fontId="2" fillId="0" borderId="1" xfId="1" applyNumberFormat="1" applyFont="1" applyFill="1" applyBorder="1" applyAlignment="1">
      <alignment horizontal="right" vertical="top" wrapText="1" readingOrder="1"/>
    </xf>
    <xf numFmtId="0" fontId="0" fillId="0" borderId="0" xfId="0" applyNumberFormat="1"/>
    <xf numFmtId="0" fontId="1" fillId="3" borderId="9" xfId="1" applyNumberFormat="1" applyFont="1" applyFill="1" applyBorder="1" applyAlignment="1">
      <alignment horizontal="right" vertical="center" wrapText="1" readingOrder="1"/>
    </xf>
    <xf numFmtId="0" fontId="1" fillId="2" borderId="9" xfId="1" applyNumberFormat="1" applyFont="1" applyFill="1" applyBorder="1" applyAlignment="1">
      <alignment horizontal="right" vertical="center" wrapText="1" readingOrder="1"/>
    </xf>
    <xf numFmtId="0" fontId="2" fillId="0" borderId="9" xfId="1" applyNumberFormat="1" applyFont="1" applyFill="1" applyBorder="1" applyAlignment="1" applyProtection="1">
      <alignment horizontal="left" vertical="center" wrapText="1" readingOrder="1"/>
      <protection locked="0"/>
    </xf>
    <xf numFmtId="0" fontId="1" fillId="2" borderId="9" xfId="1" applyNumberFormat="1" applyFont="1" applyFill="1" applyBorder="1" applyAlignment="1">
      <alignment horizontal="left" vertical="center" wrapText="1" readingOrder="1"/>
    </xf>
    <xf numFmtId="0" fontId="1" fillId="2" borderId="9" xfId="1" applyNumberFormat="1" applyFont="1" applyFill="1" applyBorder="1" applyAlignment="1" applyProtection="1">
      <alignment horizontal="left" vertical="center" wrapText="1" readingOrder="1"/>
      <protection locked="0"/>
    </xf>
    <xf numFmtId="0" fontId="1" fillId="3" borderId="9" xfId="1" applyNumberFormat="1" applyFont="1" applyFill="1" applyBorder="1" applyAlignment="1">
      <alignment horizontal="left" vertical="center" wrapText="1" readingOrder="1"/>
    </xf>
    <xf numFmtId="0" fontId="1" fillId="0" borderId="9" xfId="1" applyNumberFormat="1" applyFont="1" applyFill="1" applyBorder="1" applyAlignment="1">
      <alignment horizontal="left" vertical="center" wrapText="1" readingOrder="1"/>
    </xf>
    <xf numFmtId="0" fontId="1" fillId="3" borderId="9" xfId="1" applyNumberFormat="1" applyFont="1" applyFill="1" applyBorder="1" applyAlignment="1" applyProtection="1">
      <alignment horizontal="left" vertical="center" wrapText="1" readingOrder="1"/>
      <protection locked="0"/>
    </xf>
    <xf numFmtId="0" fontId="2" fillId="0" borderId="9" xfId="1" applyNumberFormat="1" applyFont="1" applyFill="1" applyBorder="1" applyAlignment="1">
      <alignment horizontal="left" vertical="center" wrapText="1" readingOrder="1"/>
    </xf>
    <xf numFmtId="0" fontId="1" fillId="4" borderId="9" xfId="1" applyNumberFormat="1" applyFont="1" applyFill="1" applyBorder="1" applyAlignment="1" applyProtection="1">
      <alignment horizontal="left" vertical="center" wrapText="1" readingOrder="1"/>
      <protection locked="0"/>
    </xf>
    <xf numFmtId="0" fontId="2" fillId="0" borderId="0" xfId="3" applyNumberFormat="1" applyFont="1"/>
    <xf numFmtId="0" fontId="7" fillId="0" borderId="0" xfId="3" applyNumberFormat="1" applyFont="1"/>
    <xf numFmtId="0" fontId="8" fillId="0" borderId="0" xfId="1" applyNumberFormat="1" applyFont="1" applyFill="1" applyBorder="1" applyAlignment="1">
      <alignment vertical="center" wrapText="1" readingOrder="1"/>
    </xf>
    <xf numFmtId="0" fontId="5" fillId="0" borderId="0" xfId="2" applyFont="1" applyFill="1" applyBorder="1" applyAlignment="1">
      <alignment vertical="center" wrapText="1"/>
    </xf>
    <xf numFmtId="0" fontId="19" fillId="0" borderId="0" xfId="1" applyNumberFormat="1" applyFont="1" applyFill="1" applyBorder="1" applyAlignment="1">
      <alignment horizontal="center" vertical="center" wrapText="1" readingOrder="1"/>
    </xf>
    <xf numFmtId="0" fontId="20" fillId="0" borderId="0" xfId="2" applyFont="1" applyFill="1" applyBorder="1" applyAlignment="1">
      <alignment horizontal="center" vertical="center" wrapText="1" readingOrder="1"/>
    </xf>
    <xf numFmtId="0" fontId="21" fillId="0" borderId="0" xfId="0" applyFont="1" applyAlignment="1">
      <alignment horizontal="center" vertical="center" wrapText="1" readingOrder="1"/>
    </xf>
    <xf numFmtId="0" fontId="29" fillId="0" borderId="0" xfId="0" applyFont="1" applyFill="1" applyAlignment="1">
      <alignment horizontal="center" vertical="center" wrapText="1"/>
    </xf>
    <xf numFmtId="0" fontId="0" fillId="0" borderId="0" xfId="0" applyAlignment="1">
      <alignment vertical="center" wrapText="1"/>
    </xf>
    <xf numFmtId="0" fontId="15" fillId="11" borderId="41" xfId="0" applyFont="1" applyFill="1" applyBorder="1" applyAlignment="1">
      <alignment horizontal="center" vertical="center" wrapText="1"/>
    </xf>
    <xf numFmtId="0" fontId="16" fillId="11" borderId="42" xfId="0" applyFont="1" applyFill="1" applyBorder="1" applyAlignment="1">
      <alignment vertical="center" wrapText="1"/>
    </xf>
    <xf numFmtId="0" fontId="16" fillId="11" borderId="43" xfId="0" applyFont="1" applyFill="1" applyBorder="1" applyAlignment="1">
      <alignment vertical="center" wrapText="1"/>
    </xf>
    <xf numFmtId="0" fontId="15" fillId="14" borderId="44" xfId="0" applyFont="1" applyFill="1" applyBorder="1" applyAlignment="1">
      <alignment horizontal="center" vertical="center" wrapText="1"/>
    </xf>
    <xf numFmtId="0" fontId="16" fillId="11" borderId="45" xfId="0" applyFont="1" applyFill="1" applyBorder="1"/>
    <xf numFmtId="0" fontId="16" fillId="11" borderId="46" xfId="0" applyFont="1" applyFill="1" applyBorder="1"/>
    <xf numFmtId="0" fontId="15" fillId="11" borderId="32"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15" fillId="11" borderId="27" xfId="0" applyFont="1" applyFill="1" applyBorder="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3" fontId="31" fillId="0" borderId="0" xfId="0" applyNumberFormat="1" applyFont="1" applyAlignment="1">
      <alignment horizontal="center" vertical="top"/>
    </xf>
    <xf numFmtId="0" fontId="15" fillId="11" borderId="29" xfId="0" applyFont="1" applyFill="1" applyBorder="1" applyAlignment="1">
      <alignment horizontal="center" vertical="center" wrapText="1"/>
    </xf>
    <xf numFmtId="0" fontId="16" fillId="11" borderId="33" xfId="0" applyFont="1" applyFill="1" applyBorder="1" applyAlignment="1">
      <alignment vertical="center" wrapText="1"/>
    </xf>
    <xf numFmtId="0" fontId="16" fillId="11" borderId="37" xfId="0" applyFont="1" applyFill="1" applyBorder="1" applyAlignment="1">
      <alignment vertical="center" wrapText="1"/>
    </xf>
    <xf numFmtId="0" fontId="15" fillId="11" borderId="16" xfId="0" applyFont="1" applyFill="1" applyBorder="1" applyAlignment="1">
      <alignment horizontal="center" vertical="center" wrapText="1"/>
    </xf>
    <xf numFmtId="0" fontId="16" fillId="11" borderId="31" xfId="0" applyFont="1" applyFill="1" applyBorder="1" applyAlignment="1">
      <alignment vertical="center" wrapText="1"/>
    </xf>
    <xf numFmtId="0" fontId="16" fillId="11" borderId="26" xfId="0" applyFont="1" applyFill="1" applyBorder="1" applyAlignment="1">
      <alignment vertical="center" wrapText="1"/>
    </xf>
    <xf numFmtId="0" fontId="3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0" fontId="2" fillId="0" borderId="0" xfId="0" applyNumberFormat="1" applyFont="1" applyAlignment="1">
      <alignment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2" fillId="0" borderId="48" xfId="0" applyFont="1" applyBorder="1" applyAlignment="1"/>
    <xf numFmtId="0" fontId="32" fillId="0" borderId="49" xfId="0" applyFont="1" applyBorder="1" applyAlignment="1"/>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8" xfId="0" applyFont="1" applyFill="1" applyBorder="1" applyAlignment="1">
      <alignment horizontal="center" vertical="center" wrapText="1"/>
    </xf>
    <xf numFmtId="164" fontId="1" fillId="2" borderId="18" xfId="0" applyNumberFormat="1" applyFont="1" applyFill="1" applyBorder="1" applyAlignment="1">
      <alignment horizontal="center" vertical="center" wrapText="1"/>
    </xf>
    <xf numFmtId="0" fontId="1" fillId="2" borderId="19"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49" fontId="1" fillId="0" borderId="16"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164" fontId="2" fillId="0" borderId="2" xfId="0" applyNumberFormat="1" applyFont="1" applyBorder="1" applyAlignment="1">
      <alignment vertical="center" wrapText="1"/>
    </xf>
    <xf numFmtId="0" fontId="2" fillId="0" borderId="8" xfId="0" applyNumberFormat="1"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164" fontId="2" fillId="0" borderId="1" xfId="0" applyNumberFormat="1" applyFont="1" applyBorder="1" applyAlignment="1">
      <alignment vertical="center" wrapText="1"/>
    </xf>
    <xf numFmtId="0" fontId="2" fillId="0" borderId="9" xfId="0" applyNumberFormat="1" applyFont="1" applyBorder="1" applyAlignment="1">
      <alignment vertical="center" wrapText="1"/>
    </xf>
    <xf numFmtId="0" fontId="2" fillId="0" borderId="9" xfId="0" applyNumberFormat="1" applyFont="1" applyFill="1" applyBorder="1" applyAlignment="1">
      <alignment vertical="center" wrapText="1"/>
    </xf>
    <xf numFmtId="0" fontId="33" fillId="0" borderId="3" xfId="0" applyFont="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vertical="center" wrapText="1"/>
    </xf>
    <xf numFmtId="164" fontId="2" fillId="2" borderId="1" xfId="0" applyNumberFormat="1" applyFont="1" applyFill="1" applyBorder="1" applyAlignment="1">
      <alignment vertical="center" wrapText="1"/>
    </xf>
    <xf numFmtId="0" fontId="1" fillId="2" borderId="9" xfId="0" applyNumberFormat="1" applyFont="1" applyFill="1" applyBorder="1" applyAlignment="1">
      <alignment vertical="center" wrapText="1"/>
    </xf>
    <xf numFmtId="0" fontId="33" fillId="0" borderId="3" xfId="0" applyFont="1" applyBorder="1"/>
    <xf numFmtId="0" fontId="2" fillId="0" borderId="0" xfId="0" applyFont="1" applyBorder="1" applyAlignment="1">
      <alignment vertical="center" wrapText="1"/>
    </xf>
    <xf numFmtId="0" fontId="2" fillId="0" borderId="1" xfId="0" applyNumberFormat="1" applyFont="1" applyBorder="1" applyAlignment="1">
      <alignment vertical="center" wrapText="1"/>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164" fontId="2" fillId="4" borderId="26" xfId="0" applyNumberFormat="1" applyFont="1" applyFill="1" applyBorder="1" applyAlignment="1">
      <alignment vertical="center" wrapText="1"/>
    </xf>
    <xf numFmtId="0" fontId="1" fillId="4" borderId="10" xfId="0" applyNumberFormat="1" applyFont="1" applyFill="1" applyBorder="1" applyAlignment="1">
      <alignment vertical="center" wrapText="1"/>
    </xf>
    <xf numFmtId="0" fontId="1" fillId="0" borderId="0" xfId="0" applyFont="1" applyFill="1" applyBorder="1" applyAlignment="1">
      <alignment vertical="center" wrapText="1"/>
    </xf>
    <xf numFmtId="0" fontId="33" fillId="0" borderId="0" xfId="0" applyFont="1" applyBorder="1" applyAlignment="1">
      <alignment vertical="center" wrapText="1"/>
    </xf>
    <xf numFmtId="0" fontId="1" fillId="0"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NumberFormat="1" applyFont="1" applyBorder="1" applyAlignment="1">
      <alignment vertical="center" wrapText="1"/>
    </xf>
    <xf numFmtId="0" fontId="34" fillId="0" borderId="0" xfId="3" applyFont="1"/>
    <xf numFmtId="3" fontId="34" fillId="0" borderId="0" xfId="3" applyNumberFormat="1" applyFont="1"/>
    <xf numFmtId="10" fontId="34" fillId="0" borderId="0" xfId="3" applyNumberFormat="1" applyFont="1"/>
  </cellXfs>
  <cellStyles count="4">
    <cellStyle name="Normal" xfId="1"/>
    <cellStyle name="Normalny" xfId="0" builtinId="0"/>
    <cellStyle name="Normalny 3" xfId="2"/>
    <cellStyle name="Normalny_Wzory_projekt_2007" xfId="3"/>
  </cellStyles>
  <dxfs count="7">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1:M110"/>
  <sheetViews>
    <sheetView topLeftCell="A2" zoomScaleNormal="100" workbookViewId="0">
      <selection activeCell="B2" sqref="B2:G110"/>
    </sheetView>
  </sheetViews>
  <sheetFormatPr defaultRowHeight="14.25"/>
  <cols>
    <col min="1" max="1" width="9" style="47"/>
    <col min="2" max="2" width="4.75" style="47" customWidth="1"/>
    <col min="3" max="3" width="44.875" style="47" customWidth="1"/>
    <col min="4" max="5" width="12.875" style="47" customWidth="1"/>
    <col min="6" max="6" width="12.375" style="47" customWidth="1"/>
    <col min="7" max="7" width="12.625" style="48" customWidth="1"/>
    <col min="8" max="16384" width="9" style="47"/>
  </cols>
  <sheetData>
    <row r="1" spans="2:13" ht="28.5" customHeight="1">
      <c r="B1" s="175"/>
      <c r="C1" s="175"/>
      <c r="D1" s="175"/>
      <c r="E1" s="175"/>
      <c r="F1" s="175"/>
      <c r="G1" s="176"/>
      <c r="H1" s="46"/>
      <c r="I1" s="46"/>
      <c r="J1" s="46"/>
      <c r="K1" s="46"/>
      <c r="L1" s="46"/>
      <c r="M1" s="46"/>
    </row>
    <row r="2" spans="2:13" ht="56.25" customHeight="1">
      <c r="B2" s="172" t="s">
        <v>158</v>
      </c>
      <c r="C2" s="173"/>
      <c r="D2" s="173"/>
      <c r="E2" s="173"/>
      <c r="F2" s="173"/>
      <c r="G2" s="174"/>
    </row>
    <row r="3" spans="2:13" ht="25.5" customHeight="1">
      <c r="B3" s="170" t="s">
        <v>130</v>
      </c>
      <c r="C3" s="171"/>
      <c r="D3" s="171"/>
      <c r="E3" s="171"/>
      <c r="F3" s="171"/>
    </row>
    <row r="4" spans="2:13" ht="27.75" customHeight="1">
      <c r="B4" s="170" t="s">
        <v>124</v>
      </c>
      <c r="C4" s="171"/>
      <c r="D4" s="171"/>
      <c r="E4" s="171"/>
      <c r="F4" s="171"/>
    </row>
    <row r="5" spans="2:13" ht="17.25" customHeight="1"/>
    <row r="6" spans="2:13" ht="60" customHeight="1">
      <c r="B6" s="95" t="s">
        <v>1</v>
      </c>
      <c r="C6" s="95" t="s">
        <v>2</v>
      </c>
      <c r="D6" s="95" t="s">
        <v>125</v>
      </c>
      <c r="E6" s="95" t="s">
        <v>103</v>
      </c>
      <c r="F6" s="95" t="s">
        <v>126</v>
      </c>
      <c r="G6" s="96" t="s">
        <v>127</v>
      </c>
    </row>
    <row r="7" spans="2:13" ht="12.75" customHeight="1">
      <c r="B7" s="49">
        <v>1</v>
      </c>
      <c r="C7" s="49">
        <v>2</v>
      </c>
      <c r="D7" s="49">
        <v>3</v>
      </c>
      <c r="E7" s="49">
        <v>4</v>
      </c>
      <c r="F7" s="49">
        <v>5</v>
      </c>
      <c r="G7" s="50">
        <v>6</v>
      </c>
    </row>
    <row r="8" spans="2:13" ht="18.95" customHeight="1">
      <c r="B8" s="51" t="s">
        <v>3</v>
      </c>
      <c r="C8" s="52" t="s">
        <v>4</v>
      </c>
      <c r="D8" s="53">
        <f>+D9+D14+D20+D25+D29+D30+D31</f>
        <v>2046650</v>
      </c>
      <c r="E8" s="53">
        <f>+E9+E14+E20+E25+E29+E30+E31</f>
        <v>3012898</v>
      </c>
      <c r="F8" s="53">
        <f>+F9+F14+F20+F25+F29+F30+F31</f>
        <v>3012898</v>
      </c>
      <c r="G8" s="54">
        <f>F8/E8</f>
        <v>1</v>
      </c>
      <c r="I8" s="55"/>
    </row>
    <row r="9" spans="2:13" ht="18.95" customHeight="1">
      <c r="B9" s="56" t="s">
        <v>5</v>
      </c>
      <c r="C9" s="57" t="s">
        <v>6</v>
      </c>
      <c r="D9" s="58">
        <f>SUM(D10:D13)</f>
        <v>440000</v>
      </c>
      <c r="E9" s="58">
        <f>SUM(E10:E13)</f>
        <v>368365</v>
      </c>
      <c r="F9" s="58">
        <f>SUM(F10:F13)</f>
        <v>368365</v>
      </c>
      <c r="G9" s="59">
        <f t="shared" ref="G9:G72" si="0">F9/E9</f>
        <v>1</v>
      </c>
    </row>
    <row r="10" spans="2:13" ht="18.95" customHeight="1">
      <c r="B10" s="60" t="s">
        <v>7</v>
      </c>
      <c r="C10" s="60" t="s">
        <v>8</v>
      </c>
      <c r="D10" s="61">
        <v>120000</v>
      </c>
      <c r="E10" s="61">
        <v>216835</v>
      </c>
      <c r="F10" s="61">
        <v>216835</v>
      </c>
      <c r="G10" s="62">
        <f t="shared" si="0"/>
        <v>1</v>
      </c>
    </row>
    <row r="11" spans="2:13" ht="18.95" customHeight="1">
      <c r="B11" s="60" t="s">
        <v>7</v>
      </c>
      <c r="C11" s="60" t="s">
        <v>9</v>
      </c>
      <c r="D11" s="61"/>
      <c r="E11" s="61"/>
      <c r="F11" s="61"/>
      <c r="G11" s="62" t="e">
        <f t="shared" si="0"/>
        <v>#DIV/0!</v>
      </c>
    </row>
    <row r="12" spans="2:13" ht="18.95" customHeight="1">
      <c r="B12" s="60" t="s">
        <v>7</v>
      </c>
      <c r="C12" s="60" t="s">
        <v>10</v>
      </c>
      <c r="D12" s="61">
        <v>320000</v>
      </c>
      <c r="E12" s="61">
        <v>151397</v>
      </c>
      <c r="F12" s="61">
        <v>151397</v>
      </c>
      <c r="G12" s="62">
        <f t="shared" si="0"/>
        <v>1</v>
      </c>
    </row>
    <row r="13" spans="2:13" ht="18.95" customHeight="1">
      <c r="B13" s="60" t="s">
        <v>7</v>
      </c>
      <c r="C13" s="60" t="s">
        <v>11</v>
      </c>
      <c r="D13" s="61"/>
      <c r="E13" s="61">
        <v>133</v>
      </c>
      <c r="F13" s="61">
        <v>133</v>
      </c>
      <c r="G13" s="62">
        <f t="shared" si="0"/>
        <v>1</v>
      </c>
    </row>
    <row r="14" spans="2:13" ht="18.95" customHeight="1">
      <c r="B14" s="56" t="s">
        <v>12</v>
      </c>
      <c r="C14" s="57" t="s">
        <v>13</v>
      </c>
      <c r="D14" s="58">
        <f>SUM(D15:D19)</f>
        <v>1506650</v>
      </c>
      <c r="E14" s="58">
        <f>SUM(E15:E19)</f>
        <v>2623850</v>
      </c>
      <c r="F14" s="58">
        <f>SUM(F15:F19)</f>
        <v>2623850</v>
      </c>
      <c r="G14" s="59">
        <f t="shared" si="0"/>
        <v>1</v>
      </c>
    </row>
    <row r="15" spans="2:13" ht="18.95" customHeight="1">
      <c r="B15" s="60" t="s">
        <v>7</v>
      </c>
      <c r="C15" s="60" t="s">
        <v>15</v>
      </c>
      <c r="D15" s="61">
        <v>1506650</v>
      </c>
      <c r="E15" s="61">
        <v>1743850</v>
      </c>
      <c r="F15" s="61">
        <v>1743850</v>
      </c>
      <c r="G15" s="62">
        <f t="shared" si="0"/>
        <v>1</v>
      </c>
    </row>
    <row r="16" spans="2:13" ht="18.95" customHeight="1">
      <c r="B16" s="60"/>
      <c r="C16" s="60" t="s">
        <v>14</v>
      </c>
      <c r="D16" s="61"/>
      <c r="E16" s="61">
        <v>880000</v>
      </c>
      <c r="F16" s="61">
        <v>880000</v>
      </c>
      <c r="G16" s="62">
        <f t="shared" si="0"/>
        <v>1</v>
      </c>
    </row>
    <row r="17" spans="2:7" ht="18.95" customHeight="1">
      <c r="B17" s="60" t="s">
        <v>7</v>
      </c>
      <c r="C17" s="60" t="s">
        <v>16</v>
      </c>
      <c r="D17" s="61"/>
      <c r="E17" s="61"/>
      <c r="F17" s="61"/>
      <c r="G17" s="62" t="e">
        <f t="shared" si="0"/>
        <v>#DIV/0!</v>
      </c>
    </row>
    <row r="18" spans="2:7" ht="18.95" customHeight="1">
      <c r="B18" s="60" t="s">
        <v>7</v>
      </c>
      <c r="C18" s="60" t="s">
        <v>17</v>
      </c>
      <c r="D18" s="61"/>
      <c r="E18" s="61"/>
      <c r="F18" s="61"/>
      <c r="G18" s="62" t="e">
        <f t="shared" si="0"/>
        <v>#DIV/0!</v>
      </c>
    </row>
    <row r="19" spans="2:7" ht="18.95" customHeight="1">
      <c r="B19" s="60" t="s">
        <v>7</v>
      </c>
      <c r="C19" s="60" t="s">
        <v>18</v>
      </c>
      <c r="D19" s="61"/>
      <c r="E19" s="61"/>
      <c r="F19" s="61"/>
      <c r="G19" s="62" t="e">
        <f t="shared" si="0"/>
        <v>#DIV/0!</v>
      </c>
    </row>
    <row r="20" spans="2:7" ht="25.5" customHeight="1">
      <c r="B20" s="56" t="s">
        <v>19</v>
      </c>
      <c r="C20" s="57" t="s">
        <v>20</v>
      </c>
      <c r="D20" s="58">
        <f>SUM(D21:D24)</f>
        <v>0</v>
      </c>
      <c r="E20" s="58">
        <f>SUM(E21:E24)</f>
        <v>0</v>
      </c>
      <c r="F20" s="58">
        <f>SUM(F21:F24)</f>
        <v>0</v>
      </c>
      <c r="G20" s="59" t="e">
        <f t="shared" si="0"/>
        <v>#DIV/0!</v>
      </c>
    </row>
    <row r="21" spans="2:7" ht="18.95" customHeight="1">
      <c r="B21" s="60" t="s">
        <v>7</v>
      </c>
      <c r="C21" s="60" t="s">
        <v>21</v>
      </c>
      <c r="D21" s="61"/>
      <c r="E21" s="61"/>
      <c r="F21" s="61"/>
      <c r="G21" s="62" t="e">
        <f t="shared" si="0"/>
        <v>#DIV/0!</v>
      </c>
    </row>
    <row r="22" spans="2:7" ht="18.95" customHeight="1">
      <c r="B22" s="60" t="s">
        <v>7</v>
      </c>
      <c r="C22" s="60" t="s">
        <v>16</v>
      </c>
      <c r="D22" s="61"/>
      <c r="E22" s="61"/>
      <c r="F22" s="61"/>
      <c r="G22" s="62" t="e">
        <f t="shared" si="0"/>
        <v>#DIV/0!</v>
      </c>
    </row>
    <row r="23" spans="2:7" ht="18.95" customHeight="1">
      <c r="B23" s="60" t="s">
        <v>7</v>
      </c>
      <c r="C23" s="60" t="s">
        <v>17</v>
      </c>
      <c r="D23" s="61"/>
      <c r="E23" s="61"/>
      <c r="F23" s="61"/>
      <c r="G23" s="62" t="e">
        <f t="shared" si="0"/>
        <v>#DIV/0!</v>
      </c>
    </row>
    <row r="24" spans="2:7" ht="18.95" customHeight="1">
      <c r="B24" s="60" t="s">
        <v>7</v>
      </c>
      <c r="C24" s="60" t="s">
        <v>18</v>
      </c>
      <c r="D24" s="61"/>
      <c r="E24" s="61"/>
      <c r="F24" s="61"/>
      <c r="G24" s="62" t="e">
        <f t="shared" si="0"/>
        <v>#DIV/0!</v>
      </c>
    </row>
    <row r="25" spans="2:7" ht="18.95" customHeight="1">
      <c r="B25" s="56" t="s">
        <v>22</v>
      </c>
      <c r="C25" s="57" t="s">
        <v>23</v>
      </c>
      <c r="D25" s="58">
        <f>SUM(D26:D28)</f>
        <v>50000</v>
      </c>
      <c r="E25" s="58">
        <f>SUM(E26:E28)</f>
        <v>0</v>
      </c>
      <c r="F25" s="58">
        <f>SUM(F26:F28)</f>
        <v>0</v>
      </c>
      <c r="G25" s="59" t="e">
        <f t="shared" si="0"/>
        <v>#DIV/0!</v>
      </c>
    </row>
    <row r="26" spans="2:7" ht="18.95" customHeight="1">
      <c r="B26" s="60" t="s">
        <v>7</v>
      </c>
      <c r="C26" s="60" t="s">
        <v>16</v>
      </c>
      <c r="D26" s="61">
        <v>50000</v>
      </c>
      <c r="E26" s="61">
        <v>0</v>
      </c>
      <c r="F26" s="61"/>
      <c r="G26" s="62" t="e">
        <f t="shared" si="0"/>
        <v>#DIV/0!</v>
      </c>
    </row>
    <row r="27" spans="2:7" ht="18.95" customHeight="1">
      <c r="B27" s="60" t="s">
        <v>7</v>
      </c>
      <c r="C27" s="60" t="s">
        <v>24</v>
      </c>
      <c r="D27" s="61"/>
      <c r="E27" s="61"/>
      <c r="F27" s="61"/>
      <c r="G27" s="62" t="e">
        <f t="shared" si="0"/>
        <v>#DIV/0!</v>
      </c>
    </row>
    <row r="28" spans="2:7" ht="18.95" customHeight="1">
      <c r="B28" s="60" t="s">
        <v>7</v>
      </c>
      <c r="C28" s="60" t="s">
        <v>18</v>
      </c>
      <c r="D28" s="61"/>
      <c r="E28" s="61"/>
      <c r="F28" s="61"/>
      <c r="G28" s="62" t="e">
        <f t="shared" si="0"/>
        <v>#DIV/0!</v>
      </c>
    </row>
    <row r="29" spans="2:7" ht="30.75" customHeight="1">
      <c r="B29" s="56" t="s">
        <v>25</v>
      </c>
      <c r="C29" s="57" t="s">
        <v>26</v>
      </c>
      <c r="D29" s="63">
        <v>50000</v>
      </c>
      <c r="E29" s="63">
        <v>20683</v>
      </c>
      <c r="F29" s="63">
        <v>20683</v>
      </c>
      <c r="G29" s="59">
        <f t="shared" si="0"/>
        <v>1</v>
      </c>
    </row>
    <row r="30" spans="2:7" ht="18.95" customHeight="1">
      <c r="B30" s="56" t="s">
        <v>27</v>
      </c>
      <c r="C30" s="57" t="s">
        <v>28</v>
      </c>
      <c r="D30" s="63"/>
      <c r="E30" s="63"/>
      <c r="F30" s="63"/>
      <c r="G30" s="59" t="e">
        <f t="shared" si="0"/>
        <v>#DIV/0!</v>
      </c>
    </row>
    <row r="31" spans="2:7" ht="18.95" customHeight="1">
      <c r="B31" s="56" t="s">
        <v>29</v>
      </c>
      <c r="C31" s="57" t="s">
        <v>30</v>
      </c>
      <c r="D31" s="63"/>
      <c r="E31" s="63"/>
      <c r="F31" s="63"/>
      <c r="G31" s="59" t="e">
        <f t="shared" si="0"/>
        <v>#DIV/0!</v>
      </c>
    </row>
    <row r="32" spans="2:7" ht="18.95" customHeight="1">
      <c r="B32" s="51" t="s">
        <v>31</v>
      </c>
      <c r="C32" s="52" t="s">
        <v>32</v>
      </c>
      <c r="D32" s="53">
        <f>+D33+D65+D66</f>
        <v>2046150</v>
      </c>
      <c r="E32" s="53">
        <f>+E33+E65+E66</f>
        <v>2862727</v>
      </c>
      <c r="F32" s="53">
        <f>+F33+F65+F66</f>
        <v>2862727</v>
      </c>
      <c r="G32" s="54">
        <f t="shared" si="0"/>
        <v>1</v>
      </c>
    </row>
    <row r="33" spans="2:7" ht="18.95" customHeight="1">
      <c r="B33" s="56" t="s">
        <v>5</v>
      </c>
      <c r="C33" s="57" t="s">
        <v>33</v>
      </c>
      <c r="D33" s="58">
        <f>+D34+D35+D36+D44+D52+D57+D61+D64</f>
        <v>2045150</v>
      </c>
      <c r="E33" s="58">
        <f>+E34+E35+E36+E44+E52+E57+E61+E64</f>
        <v>2862390</v>
      </c>
      <c r="F33" s="58">
        <f>+F34+F35+F36+F44+F52+F57+F61+F64</f>
        <v>2862390</v>
      </c>
      <c r="G33" s="59">
        <f t="shared" si="0"/>
        <v>1</v>
      </c>
    </row>
    <row r="34" spans="2:7" ht="18.95" customHeight="1">
      <c r="B34" s="64" t="s">
        <v>7</v>
      </c>
      <c r="C34" s="65" t="s">
        <v>34</v>
      </c>
      <c r="D34" s="63">
        <v>3500</v>
      </c>
      <c r="E34" s="63">
        <v>17924</v>
      </c>
      <c r="F34" s="63">
        <v>17924</v>
      </c>
      <c r="G34" s="59">
        <f t="shared" si="0"/>
        <v>1</v>
      </c>
    </row>
    <row r="35" spans="2:7" ht="18.95" customHeight="1">
      <c r="B35" s="64" t="s">
        <v>7</v>
      </c>
      <c r="C35" s="65" t="s">
        <v>35</v>
      </c>
      <c r="D35" s="63">
        <v>500000</v>
      </c>
      <c r="E35" s="63">
        <v>655033</v>
      </c>
      <c r="F35" s="63">
        <v>655033</v>
      </c>
      <c r="G35" s="59">
        <f t="shared" si="0"/>
        <v>1</v>
      </c>
    </row>
    <row r="36" spans="2:7" ht="18.95" customHeight="1">
      <c r="B36" s="64" t="s">
        <v>7</v>
      </c>
      <c r="C36" s="65" t="s">
        <v>36</v>
      </c>
      <c r="D36" s="58">
        <f>SUM(D37:D43)</f>
        <v>1029000</v>
      </c>
      <c r="E36" s="58">
        <f>SUM(E37:E43)</f>
        <v>1527464</v>
      </c>
      <c r="F36" s="58">
        <f>SUM(F37:F43)</f>
        <v>1527464</v>
      </c>
      <c r="G36" s="59">
        <f t="shared" si="0"/>
        <v>1</v>
      </c>
    </row>
    <row r="37" spans="2:7" ht="18.95" customHeight="1">
      <c r="B37" s="49" t="s">
        <v>7</v>
      </c>
      <c r="C37" s="60" t="s">
        <v>37</v>
      </c>
      <c r="D37" s="61">
        <v>1000</v>
      </c>
      <c r="E37" s="61">
        <v>2598</v>
      </c>
      <c r="F37" s="61">
        <v>2598</v>
      </c>
      <c r="G37" s="62">
        <f t="shared" si="0"/>
        <v>1</v>
      </c>
    </row>
    <row r="38" spans="2:7" ht="18.95" customHeight="1">
      <c r="B38" s="49" t="s">
        <v>7</v>
      </c>
      <c r="C38" s="60" t="s">
        <v>38</v>
      </c>
      <c r="D38" s="61">
        <v>20000</v>
      </c>
      <c r="E38" s="61">
        <v>35186</v>
      </c>
      <c r="F38" s="61">
        <v>35186</v>
      </c>
      <c r="G38" s="62">
        <f t="shared" si="0"/>
        <v>1</v>
      </c>
    </row>
    <row r="39" spans="2:7" ht="18.95" customHeight="1">
      <c r="B39" s="49" t="s">
        <v>7</v>
      </c>
      <c r="C39" s="60" t="s">
        <v>39</v>
      </c>
      <c r="D39" s="61">
        <v>100000</v>
      </c>
      <c r="E39" s="61">
        <v>466457</v>
      </c>
      <c r="F39" s="61">
        <v>466457</v>
      </c>
      <c r="G39" s="62">
        <f t="shared" si="0"/>
        <v>1</v>
      </c>
    </row>
    <row r="40" spans="2:7" ht="18.95" customHeight="1">
      <c r="B40" s="49" t="s">
        <v>7</v>
      </c>
      <c r="C40" s="60" t="s">
        <v>40</v>
      </c>
      <c r="D40" s="61">
        <v>18000</v>
      </c>
      <c r="E40" s="61">
        <v>19196</v>
      </c>
      <c r="F40" s="61">
        <v>19196</v>
      </c>
      <c r="G40" s="62">
        <f t="shared" si="0"/>
        <v>1</v>
      </c>
    </row>
    <row r="41" spans="2:7" ht="18.95" customHeight="1">
      <c r="B41" s="49" t="s">
        <v>7</v>
      </c>
      <c r="C41" s="60" t="s">
        <v>41</v>
      </c>
      <c r="D41" s="61">
        <v>20000</v>
      </c>
      <c r="E41" s="61">
        <v>57495</v>
      </c>
      <c r="F41" s="61">
        <v>57495</v>
      </c>
      <c r="G41" s="62">
        <f t="shared" si="0"/>
        <v>1</v>
      </c>
    </row>
    <row r="42" spans="2:7" ht="18.95" customHeight="1">
      <c r="B42" s="49" t="s">
        <v>7</v>
      </c>
      <c r="C42" s="60" t="s">
        <v>42</v>
      </c>
      <c r="D42" s="61">
        <v>740000</v>
      </c>
      <c r="E42" s="61">
        <v>772464</v>
      </c>
      <c r="F42" s="61">
        <v>772464</v>
      </c>
      <c r="G42" s="62">
        <f t="shared" si="0"/>
        <v>1</v>
      </c>
    </row>
    <row r="43" spans="2:7" ht="18.95" customHeight="1">
      <c r="B43" s="49" t="s">
        <v>7</v>
      </c>
      <c r="C43" s="60" t="s">
        <v>43</v>
      </c>
      <c r="D43" s="61">
        <v>130000</v>
      </c>
      <c r="E43" s="61">
        <v>174068</v>
      </c>
      <c r="F43" s="61">
        <v>174068</v>
      </c>
      <c r="G43" s="62">
        <f t="shared" si="0"/>
        <v>1</v>
      </c>
    </row>
    <row r="44" spans="2:7" ht="18.95" customHeight="1">
      <c r="B44" s="64" t="s">
        <v>7</v>
      </c>
      <c r="C44" s="65" t="s">
        <v>44</v>
      </c>
      <c r="D44" s="58">
        <f>SUM(D45:D51)</f>
        <v>77000</v>
      </c>
      <c r="E44" s="58">
        <f>SUM(E45:E51)</f>
        <v>65579</v>
      </c>
      <c r="F44" s="58">
        <f>SUM(F45:F51)</f>
        <v>65579</v>
      </c>
      <c r="G44" s="59">
        <f t="shared" si="0"/>
        <v>1</v>
      </c>
    </row>
    <row r="45" spans="2:7" ht="18.95" customHeight="1">
      <c r="B45" s="49" t="s">
        <v>7</v>
      </c>
      <c r="C45" s="60" t="s">
        <v>45</v>
      </c>
      <c r="D45" s="61">
        <v>27000</v>
      </c>
      <c r="E45" s="61">
        <v>15408</v>
      </c>
      <c r="F45" s="61">
        <v>15408</v>
      </c>
      <c r="G45" s="62">
        <f t="shared" si="0"/>
        <v>1</v>
      </c>
    </row>
    <row r="46" spans="2:7" ht="18.95" customHeight="1">
      <c r="B46" s="49" t="s">
        <v>7</v>
      </c>
      <c r="C46" s="60" t="s">
        <v>46</v>
      </c>
      <c r="D46" s="61"/>
      <c r="E46" s="61"/>
      <c r="F46" s="61"/>
      <c r="G46" s="62" t="e">
        <f t="shared" si="0"/>
        <v>#DIV/0!</v>
      </c>
    </row>
    <row r="47" spans="2:7" ht="18.95" customHeight="1">
      <c r="B47" s="49" t="s">
        <v>7</v>
      </c>
      <c r="C47" s="60" t="s">
        <v>47</v>
      </c>
      <c r="D47" s="61"/>
      <c r="E47" s="61"/>
      <c r="F47" s="61"/>
      <c r="G47" s="62" t="e">
        <f t="shared" si="0"/>
        <v>#DIV/0!</v>
      </c>
    </row>
    <row r="48" spans="2:7" ht="18.95" customHeight="1">
      <c r="B48" s="49" t="s">
        <v>7</v>
      </c>
      <c r="C48" s="60" t="s">
        <v>48</v>
      </c>
      <c r="D48" s="61">
        <v>20000</v>
      </c>
      <c r="E48" s="61">
        <v>9354</v>
      </c>
      <c r="F48" s="61">
        <v>9354</v>
      </c>
      <c r="G48" s="62">
        <f t="shared" si="0"/>
        <v>1</v>
      </c>
    </row>
    <row r="49" spans="2:7" ht="18.95" customHeight="1">
      <c r="B49" s="49" t="s">
        <v>7</v>
      </c>
      <c r="C49" s="60" t="s">
        <v>49</v>
      </c>
      <c r="D49" s="61"/>
      <c r="E49" s="61"/>
      <c r="F49" s="61"/>
      <c r="G49" s="62" t="e">
        <f t="shared" si="0"/>
        <v>#DIV/0!</v>
      </c>
    </row>
    <row r="50" spans="2:7" ht="18.95" customHeight="1">
      <c r="B50" s="49" t="s">
        <v>7</v>
      </c>
      <c r="C50" s="60" t="s">
        <v>50</v>
      </c>
      <c r="D50" s="61">
        <v>24000</v>
      </c>
      <c r="E50" s="61">
        <v>34812</v>
      </c>
      <c r="F50" s="61">
        <v>34812</v>
      </c>
      <c r="G50" s="62">
        <f t="shared" si="0"/>
        <v>1</v>
      </c>
    </row>
    <row r="51" spans="2:7" ht="18.95" customHeight="1">
      <c r="B51" s="49" t="s">
        <v>7</v>
      </c>
      <c r="C51" s="60" t="s">
        <v>51</v>
      </c>
      <c r="D51" s="61">
        <v>6000</v>
      </c>
      <c r="E51" s="61">
        <v>6005</v>
      </c>
      <c r="F51" s="61">
        <v>6005</v>
      </c>
      <c r="G51" s="62">
        <f t="shared" si="0"/>
        <v>1</v>
      </c>
    </row>
    <row r="52" spans="2:7" ht="18.95" customHeight="1">
      <c r="B52" s="64" t="s">
        <v>7</v>
      </c>
      <c r="C52" s="65" t="s">
        <v>52</v>
      </c>
      <c r="D52" s="58">
        <f>SUM(D53:D56)</f>
        <v>356650</v>
      </c>
      <c r="E52" s="58">
        <f>SUM(E53:E56)</f>
        <v>479836</v>
      </c>
      <c r="F52" s="58">
        <f>SUM(F53:F56)</f>
        <v>479836</v>
      </c>
      <c r="G52" s="59">
        <f t="shared" si="0"/>
        <v>1</v>
      </c>
    </row>
    <row r="53" spans="2:7" ht="18.95" customHeight="1">
      <c r="B53" s="49" t="s">
        <v>7</v>
      </c>
      <c r="C53" s="60" t="s">
        <v>53</v>
      </c>
      <c r="D53" s="61">
        <v>336650</v>
      </c>
      <c r="E53" s="61">
        <v>404032</v>
      </c>
      <c r="F53" s="61">
        <v>404032</v>
      </c>
      <c r="G53" s="62">
        <f t="shared" si="0"/>
        <v>1</v>
      </c>
    </row>
    <row r="54" spans="2:7" ht="18.95" customHeight="1">
      <c r="B54" s="49" t="s">
        <v>7</v>
      </c>
      <c r="C54" s="60" t="s">
        <v>54</v>
      </c>
      <c r="D54" s="61"/>
      <c r="E54" s="61"/>
      <c r="F54" s="61"/>
      <c r="G54" s="62" t="e">
        <f t="shared" si="0"/>
        <v>#DIV/0!</v>
      </c>
    </row>
    <row r="55" spans="2:7" ht="18.95" customHeight="1">
      <c r="B55" s="49" t="s">
        <v>7</v>
      </c>
      <c r="C55" s="60" t="s">
        <v>55</v>
      </c>
      <c r="D55" s="61"/>
      <c r="E55" s="61"/>
      <c r="F55" s="61"/>
      <c r="G55" s="62" t="e">
        <f t="shared" si="0"/>
        <v>#DIV/0!</v>
      </c>
    </row>
    <row r="56" spans="2:7" ht="18.95" customHeight="1">
      <c r="B56" s="49" t="s">
        <v>7</v>
      </c>
      <c r="C56" s="60" t="s">
        <v>56</v>
      </c>
      <c r="D56" s="61">
        <v>20000</v>
      </c>
      <c r="E56" s="61">
        <v>75804</v>
      </c>
      <c r="F56" s="61">
        <v>75804</v>
      </c>
      <c r="G56" s="62">
        <f t="shared" si="0"/>
        <v>1</v>
      </c>
    </row>
    <row r="57" spans="2:7" ht="18.95" customHeight="1">
      <c r="B57" s="64" t="s">
        <v>7</v>
      </c>
      <c r="C57" s="65" t="s">
        <v>57</v>
      </c>
      <c r="D57" s="58">
        <f>SUM(D58:D60)</f>
        <v>69000</v>
      </c>
      <c r="E57" s="58">
        <f>SUM(E58:E60)</f>
        <v>104389</v>
      </c>
      <c r="F57" s="58">
        <f>SUM(F58:F60)</f>
        <v>104389</v>
      </c>
      <c r="G57" s="59">
        <f t="shared" si="0"/>
        <v>1</v>
      </c>
    </row>
    <row r="58" spans="2:7" ht="18.95" customHeight="1">
      <c r="B58" s="49" t="s">
        <v>7</v>
      </c>
      <c r="C58" s="60" t="s">
        <v>58</v>
      </c>
      <c r="D58" s="61">
        <v>59000</v>
      </c>
      <c r="E58" s="61">
        <v>94018</v>
      </c>
      <c r="F58" s="61">
        <v>94018</v>
      </c>
      <c r="G58" s="62">
        <f t="shared" si="0"/>
        <v>1</v>
      </c>
    </row>
    <row r="59" spans="2:7" ht="18.95" customHeight="1">
      <c r="B59" s="49" t="s">
        <v>7</v>
      </c>
      <c r="C59" s="60" t="s">
        <v>59</v>
      </c>
      <c r="D59" s="61"/>
      <c r="E59" s="61"/>
      <c r="F59" s="61"/>
      <c r="G59" s="62" t="e">
        <f t="shared" si="0"/>
        <v>#DIV/0!</v>
      </c>
    </row>
    <row r="60" spans="2:7" ht="18.95" customHeight="1">
      <c r="B60" s="49" t="s">
        <v>7</v>
      </c>
      <c r="C60" s="60" t="s">
        <v>51</v>
      </c>
      <c r="D60" s="61">
        <v>10000</v>
      </c>
      <c r="E60" s="61">
        <v>10371</v>
      </c>
      <c r="F60" s="61">
        <v>10371</v>
      </c>
      <c r="G60" s="62">
        <f t="shared" si="0"/>
        <v>1</v>
      </c>
    </row>
    <row r="61" spans="2:7" ht="18.95" customHeight="1">
      <c r="B61" s="64" t="s">
        <v>7</v>
      </c>
      <c r="C61" s="65" t="s">
        <v>60</v>
      </c>
      <c r="D61" s="58">
        <f>SUM(D62:D63)</f>
        <v>10000</v>
      </c>
      <c r="E61" s="58">
        <f>SUM(E62:E63)</f>
        <v>12165</v>
      </c>
      <c r="F61" s="58">
        <f>SUM(F62:F63)</f>
        <v>12165</v>
      </c>
      <c r="G61" s="59">
        <f t="shared" si="0"/>
        <v>1</v>
      </c>
    </row>
    <row r="62" spans="2:7" ht="18.95" customHeight="1">
      <c r="B62" s="49" t="s">
        <v>7</v>
      </c>
      <c r="C62" s="60" t="s">
        <v>61</v>
      </c>
      <c r="D62" s="61">
        <v>5000</v>
      </c>
      <c r="E62" s="61">
        <v>7976</v>
      </c>
      <c r="F62" s="61">
        <v>7976</v>
      </c>
      <c r="G62" s="62">
        <f t="shared" si="0"/>
        <v>1</v>
      </c>
    </row>
    <row r="63" spans="2:7" ht="18.95" customHeight="1">
      <c r="B63" s="49" t="s">
        <v>7</v>
      </c>
      <c r="C63" s="60" t="s">
        <v>51</v>
      </c>
      <c r="D63" s="61">
        <v>5000</v>
      </c>
      <c r="E63" s="61">
        <v>4189</v>
      </c>
      <c r="F63" s="61">
        <v>4189</v>
      </c>
      <c r="G63" s="62">
        <f t="shared" si="0"/>
        <v>1</v>
      </c>
    </row>
    <row r="64" spans="2:7" ht="18.95" customHeight="1">
      <c r="B64" s="64" t="s">
        <v>7</v>
      </c>
      <c r="C64" s="65" t="s">
        <v>62</v>
      </c>
      <c r="D64" s="63"/>
      <c r="E64" s="63"/>
      <c r="F64" s="63"/>
      <c r="G64" s="59" t="e">
        <f t="shared" si="0"/>
        <v>#DIV/0!</v>
      </c>
    </row>
    <row r="65" spans="2:7" ht="18.95" customHeight="1">
      <c r="B65" s="56" t="s">
        <v>12</v>
      </c>
      <c r="C65" s="57" t="s">
        <v>63</v>
      </c>
      <c r="D65" s="63">
        <v>0</v>
      </c>
      <c r="E65" s="63">
        <v>84</v>
      </c>
      <c r="F65" s="63">
        <v>84</v>
      </c>
      <c r="G65" s="59">
        <f t="shared" si="0"/>
        <v>1</v>
      </c>
    </row>
    <row r="66" spans="2:7" ht="18.95" customHeight="1">
      <c r="B66" s="56" t="s">
        <v>19</v>
      </c>
      <c r="C66" s="57" t="s">
        <v>64</v>
      </c>
      <c r="D66" s="58">
        <f>D67+D68</f>
        <v>1000</v>
      </c>
      <c r="E66" s="58">
        <f>SUM(E67:E68)</f>
        <v>253</v>
      </c>
      <c r="F66" s="58">
        <f>SUM(F67:F68)</f>
        <v>253</v>
      </c>
      <c r="G66" s="59">
        <f t="shared" si="0"/>
        <v>1</v>
      </c>
    </row>
    <row r="67" spans="2:7" ht="18.95" customHeight="1">
      <c r="B67" s="60" t="s">
        <v>7</v>
      </c>
      <c r="C67" s="60" t="s">
        <v>65</v>
      </c>
      <c r="D67" s="61"/>
      <c r="E67" s="61"/>
      <c r="F67" s="61"/>
      <c r="G67" s="62" t="e">
        <f t="shared" si="0"/>
        <v>#DIV/0!</v>
      </c>
    </row>
    <row r="68" spans="2:7" ht="18.95" customHeight="1">
      <c r="B68" s="60" t="s">
        <v>7</v>
      </c>
      <c r="C68" s="60" t="s">
        <v>66</v>
      </c>
      <c r="D68" s="61">
        <v>1000</v>
      </c>
      <c r="E68" s="61">
        <v>253</v>
      </c>
      <c r="F68" s="61">
        <v>253</v>
      </c>
      <c r="G68" s="62">
        <f t="shared" si="0"/>
        <v>1</v>
      </c>
    </row>
    <row r="69" spans="2:7" ht="18.95" customHeight="1">
      <c r="B69" s="51" t="s">
        <v>67</v>
      </c>
      <c r="C69" s="52" t="s">
        <v>68</v>
      </c>
      <c r="D69" s="53">
        <f>SUM(D70:D71)</f>
        <v>0</v>
      </c>
      <c r="E69" s="53">
        <f>SUM(E70:E71)</f>
        <v>0</v>
      </c>
      <c r="F69" s="53">
        <f>SUM(F70:F71)</f>
        <v>0</v>
      </c>
      <c r="G69" s="54" t="e">
        <f t="shared" si="0"/>
        <v>#DIV/0!</v>
      </c>
    </row>
    <row r="70" spans="2:7" ht="18.95" customHeight="1">
      <c r="B70" s="66" t="s">
        <v>69</v>
      </c>
      <c r="C70" s="67" t="s">
        <v>70</v>
      </c>
      <c r="D70" s="61"/>
      <c r="E70" s="61"/>
      <c r="F70" s="61"/>
      <c r="G70" s="62" t="e">
        <f t="shared" si="0"/>
        <v>#DIV/0!</v>
      </c>
    </row>
    <row r="71" spans="2:7" ht="18.75" customHeight="1">
      <c r="B71" s="66" t="s">
        <v>69</v>
      </c>
      <c r="C71" s="67" t="s">
        <v>71</v>
      </c>
      <c r="D71" s="61"/>
      <c r="E71" s="61"/>
      <c r="F71" s="61"/>
      <c r="G71" s="62" t="e">
        <f t="shared" si="0"/>
        <v>#DIV/0!</v>
      </c>
    </row>
    <row r="72" spans="2:7" ht="29.25" customHeight="1">
      <c r="B72" s="51" t="s">
        <v>72</v>
      </c>
      <c r="C72" s="52" t="s">
        <v>73</v>
      </c>
      <c r="D72" s="53">
        <f>D8-D32+D69</f>
        <v>500</v>
      </c>
      <c r="E72" s="53">
        <f>E8-E32+E69</f>
        <v>150171</v>
      </c>
      <c r="F72" s="53">
        <f>F8-F32+F69</f>
        <v>150171</v>
      </c>
      <c r="G72" s="54">
        <f t="shared" si="0"/>
        <v>1</v>
      </c>
    </row>
    <row r="73" spans="2:7" ht="18.95" customHeight="1">
      <c r="B73" s="68"/>
      <c r="C73" s="69"/>
      <c r="D73" s="70"/>
      <c r="E73" s="70"/>
      <c r="F73" s="70"/>
      <c r="G73" s="62" t="e">
        <f t="shared" ref="G73:G100" si="1">F73/E73</f>
        <v>#DIV/0!</v>
      </c>
    </row>
    <row r="74" spans="2:7" ht="18.95" customHeight="1">
      <c r="B74" s="51" t="s">
        <v>74</v>
      </c>
      <c r="C74" s="52" t="s">
        <v>75</v>
      </c>
      <c r="D74" s="71"/>
      <c r="E74" s="71"/>
      <c r="F74" s="71"/>
      <c r="G74" s="54" t="e">
        <f t="shared" si="1"/>
        <v>#DIV/0!</v>
      </c>
    </row>
    <row r="75" spans="2:7" ht="18.75" customHeight="1">
      <c r="B75" s="68"/>
      <c r="C75" s="69"/>
      <c r="D75" s="70"/>
      <c r="E75" s="70"/>
      <c r="F75" s="70"/>
      <c r="G75" s="62" t="e">
        <f t="shared" si="1"/>
        <v>#DIV/0!</v>
      </c>
    </row>
    <row r="76" spans="2:7" ht="27.75" customHeight="1">
      <c r="B76" s="51" t="s">
        <v>76</v>
      </c>
      <c r="C76" s="52" t="s">
        <v>77</v>
      </c>
      <c r="D76" s="53">
        <f>D72-D74</f>
        <v>500</v>
      </c>
      <c r="E76" s="53">
        <f>E72-E74</f>
        <v>150171</v>
      </c>
      <c r="F76" s="53">
        <f>F72-F74</f>
        <v>150171</v>
      </c>
      <c r="G76" s="54">
        <f t="shared" si="1"/>
        <v>1</v>
      </c>
    </row>
    <row r="77" spans="2:7" ht="18.95" customHeight="1">
      <c r="B77" s="72" t="s">
        <v>7</v>
      </c>
      <c r="C77" s="67" t="s">
        <v>7</v>
      </c>
      <c r="D77" s="73"/>
      <c r="E77" s="73"/>
      <c r="F77" s="73" t="s">
        <v>7</v>
      </c>
      <c r="G77" s="62" t="e">
        <f t="shared" si="1"/>
        <v>#VALUE!</v>
      </c>
    </row>
    <row r="78" spans="2:7" ht="18.95" customHeight="1">
      <c r="B78" s="51" t="s">
        <v>78</v>
      </c>
      <c r="C78" s="52" t="s">
        <v>79</v>
      </c>
      <c r="D78" s="53">
        <f>D79+D84+D89</f>
        <v>81300</v>
      </c>
      <c r="E78" s="53">
        <f>E79+E84+E89</f>
        <v>250932</v>
      </c>
      <c r="F78" s="53">
        <f>F79+F84+F89</f>
        <v>250932</v>
      </c>
      <c r="G78" s="54">
        <f t="shared" si="1"/>
        <v>1</v>
      </c>
    </row>
    <row r="79" spans="2:7" ht="18.95" customHeight="1">
      <c r="B79" s="56" t="s">
        <v>5</v>
      </c>
      <c r="C79" s="57" t="s">
        <v>80</v>
      </c>
      <c r="D79" s="58">
        <f>SUM(D80:D83)</f>
        <v>81300</v>
      </c>
      <c r="E79" s="58">
        <f>SUM(E80:E83)</f>
        <v>250932</v>
      </c>
      <c r="F79" s="58">
        <f>SUM(F80:F83)</f>
        <v>250932</v>
      </c>
      <c r="G79" s="59">
        <f t="shared" si="1"/>
        <v>1</v>
      </c>
    </row>
    <row r="80" spans="2:7" ht="18.95" customHeight="1">
      <c r="B80" s="60" t="s">
        <v>7</v>
      </c>
      <c r="C80" s="60" t="s">
        <v>81</v>
      </c>
      <c r="D80" s="61">
        <v>100000</v>
      </c>
      <c r="E80" s="61">
        <v>307147</v>
      </c>
      <c r="F80" s="61">
        <v>307147</v>
      </c>
      <c r="G80" s="62">
        <f t="shared" si="1"/>
        <v>1</v>
      </c>
    </row>
    <row r="81" spans="2:7" ht="18.95" customHeight="1">
      <c r="B81" s="60" t="s">
        <v>7</v>
      </c>
      <c r="C81" s="60" t="s">
        <v>16</v>
      </c>
      <c r="D81" s="61"/>
      <c r="E81" s="61"/>
      <c r="F81" s="61"/>
      <c r="G81" s="62" t="e">
        <f t="shared" si="1"/>
        <v>#DIV/0!</v>
      </c>
    </row>
    <row r="82" spans="2:7" ht="18.95" customHeight="1">
      <c r="B82" s="60" t="s">
        <v>7</v>
      </c>
      <c r="C82" s="60" t="s">
        <v>17</v>
      </c>
      <c r="D82" s="61"/>
      <c r="E82" s="61"/>
      <c r="F82" s="61"/>
      <c r="G82" s="62" t="e">
        <f t="shared" si="1"/>
        <v>#DIV/0!</v>
      </c>
    </row>
    <row r="83" spans="2:7" ht="18.95" customHeight="1">
      <c r="B83" s="60" t="s">
        <v>7</v>
      </c>
      <c r="C83" s="60" t="s">
        <v>18</v>
      </c>
      <c r="D83" s="61">
        <v>-18700</v>
      </c>
      <c r="E83" s="61">
        <v>-56215</v>
      </c>
      <c r="F83" s="61">
        <v>-56215</v>
      </c>
      <c r="G83" s="62">
        <f t="shared" si="1"/>
        <v>1</v>
      </c>
    </row>
    <row r="84" spans="2:7" ht="18.95" customHeight="1">
      <c r="B84" s="56" t="s">
        <v>12</v>
      </c>
      <c r="C84" s="57" t="s">
        <v>82</v>
      </c>
      <c r="D84" s="58">
        <f>SUM(D85:D88)</f>
        <v>0</v>
      </c>
      <c r="E84" s="58">
        <f>SUM(E85:E88)</f>
        <v>0</v>
      </c>
      <c r="F84" s="58">
        <f>SUM(F85:F88)</f>
        <v>0</v>
      </c>
      <c r="G84" s="59" t="e">
        <f t="shared" si="1"/>
        <v>#DIV/0!</v>
      </c>
    </row>
    <row r="85" spans="2:7" ht="18.95" customHeight="1">
      <c r="B85" s="60" t="s">
        <v>7</v>
      </c>
      <c r="C85" s="60" t="s">
        <v>21</v>
      </c>
      <c r="D85" s="61"/>
      <c r="E85" s="61"/>
      <c r="F85" s="61"/>
      <c r="G85" s="62" t="e">
        <f t="shared" si="1"/>
        <v>#DIV/0!</v>
      </c>
    </row>
    <row r="86" spans="2:7" ht="18.95" customHeight="1">
      <c r="B86" s="60" t="s">
        <v>7</v>
      </c>
      <c r="C86" s="60" t="s">
        <v>16</v>
      </c>
      <c r="D86" s="61"/>
      <c r="E86" s="61"/>
      <c r="F86" s="61"/>
      <c r="G86" s="62" t="e">
        <f t="shared" si="1"/>
        <v>#DIV/0!</v>
      </c>
    </row>
    <row r="87" spans="2:7" ht="18.95" customHeight="1">
      <c r="B87" s="60" t="s">
        <v>7</v>
      </c>
      <c r="C87" s="60" t="s">
        <v>17</v>
      </c>
      <c r="D87" s="61"/>
      <c r="E87" s="61"/>
      <c r="F87" s="61"/>
      <c r="G87" s="62" t="e">
        <f t="shared" si="1"/>
        <v>#DIV/0!</v>
      </c>
    </row>
    <row r="88" spans="2:7" ht="18.95" customHeight="1">
      <c r="B88" s="60" t="s">
        <v>7</v>
      </c>
      <c r="C88" s="60" t="s">
        <v>18</v>
      </c>
      <c r="D88" s="61"/>
      <c r="E88" s="61"/>
      <c r="F88" s="61"/>
      <c r="G88" s="62" t="e">
        <f t="shared" si="1"/>
        <v>#DIV/0!</v>
      </c>
    </row>
    <row r="89" spans="2:7" ht="18.95" customHeight="1">
      <c r="B89" s="56" t="s">
        <v>19</v>
      </c>
      <c r="C89" s="57" t="s">
        <v>23</v>
      </c>
      <c r="D89" s="58">
        <f>SUM(D90:D92)</f>
        <v>0</v>
      </c>
      <c r="E89" s="58">
        <f>SUM(E90:E92)</f>
        <v>0</v>
      </c>
      <c r="F89" s="58">
        <f>SUM(F90:F92)</f>
        <v>0</v>
      </c>
      <c r="G89" s="59" t="e">
        <f t="shared" si="1"/>
        <v>#DIV/0!</v>
      </c>
    </row>
    <row r="90" spans="2:7" ht="18.95" customHeight="1">
      <c r="B90" s="60" t="s">
        <v>7</v>
      </c>
      <c r="C90" s="60" t="s">
        <v>16</v>
      </c>
      <c r="D90" s="61"/>
      <c r="E90" s="61"/>
      <c r="F90" s="61"/>
      <c r="G90" s="62" t="e">
        <f t="shared" si="1"/>
        <v>#DIV/0!</v>
      </c>
    </row>
    <row r="91" spans="2:7" ht="18.95" customHeight="1">
      <c r="B91" s="60" t="s">
        <v>7</v>
      </c>
      <c r="C91" s="60" t="s">
        <v>17</v>
      </c>
      <c r="D91" s="61"/>
      <c r="E91" s="61"/>
      <c r="F91" s="61"/>
      <c r="G91" s="62" t="e">
        <f t="shared" si="1"/>
        <v>#DIV/0!</v>
      </c>
    </row>
    <row r="92" spans="2:7" ht="18.75" customHeight="1">
      <c r="B92" s="60" t="s">
        <v>7</v>
      </c>
      <c r="C92" s="60" t="s">
        <v>18</v>
      </c>
      <c r="D92" s="61"/>
      <c r="E92" s="61"/>
      <c r="F92" s="61"/>
      <c r="G92" s="62" t="e">
        <f t="shared" si="1"/>
        <v>#DIV/0!</v>
      </c>
    </row>
    <row r="93" spans="2:7" ht="27.75" customHeight="1">
      <c r="B93" s="51" t="s">
        <v>83</v>
      </c>
      <c r="C93" s="52" t="s">
        <v>84</v>
      </c>
      <c r="D93" s="71">
        <f>D94</f>
        <v>100000</v>
      </c>
      <c r="E93" s="71">
        <f>E94</f>
        <v>307147</v>
      </c>
      <c r="F93" s="71">
        <f>F94</f>
        <v>307147</v>
      </c>
      <c r="G93" s="54">
        <f t="shared" si="1"/>
        <v>1</v>
      </c>
    </row>
    <row r="94" spans="2:7" ht="25.5">
      <c r="B94" s="68" t="s">
        <v>7</v>
      </c>
      <c r="C94" s="67" t="s">
        <v>85</v>
      </c>
      <c r="D94" s="61">
        <v>100000</v>
      </c>
      <c r="E94" s="61">
        <v>307147</v>
      </c>
      <c r="F94" s="61">
        <v>307147</v>
      </c>
      <c r="G94" s="62">
        <f t="shared" si="1"/>
        <v>1</v>
      </c>
    </row>
    <row r="95" spans="2:7" ht="15" thickBot="1">
      <c r="B95" s="74" t="s">
        <v>86</v>
      </c>
      <c r="C95" s="75" t="s">
        <v>87</v>
      </c>
      <c r="D95" s="76"/>
      <c r="E95" s="76"/>
      <c r="F95" s="77"/>
      <c r="G95" s="77"/>
    </row>
    <row r="96" spans="2:7">
      <c r="B96" s="78"/>
      <c r="C96" s="79" t="s">
        <v>88</v>
      </c>
      <c r="D96" s="152">
        <v>15000</v>
      </c>
      <c r="E96" s="152">
        <v>251703</v>
      </c>
      <c r="F96" s="80">
        <v>251703</v>
      </c>
      <c r="G96" s="62">
        <f t="shared" si="1"/>
        <v>1</v>
      </c>
    </row>
    <row r="97" spans="2:10">
      <c r="B97" s="81"/>
      <c r="C97" s="67" t="s">
        <v>89</v>
      </c>
      <c r="D97" s="61">
        <v>10000</v>
      </c>
      <c r="E97" s="61">
        <v>20249</v>
      </c>
      <c r="F97" s="82">
        <v>20249</v>
      </c>
      <c r="G97" s="62">
        <f t="shared" si="1"/>
        <v>1</v>
      </c>
    </row>
    <row r="98" spans="2:10">
      <c r="B98" s="83" t="s">
        <v>7</v>
      </c>
      <c r="C98" s="84" t="s">
        <v>90</v>
      </c>
      <c r="D98" s="153">
        <v>5000</v>
      </c>
      <c r="E98" s="153">
        <v>18170</v>
      </c>
      <c r="F98" s="149">
        <v>18170</v>
      </c>
      <c r="G98" s="62">
        <f t="shared" si="1"/>
        <v>1</v>
      </c>
    </row>
    <row r="99" spans="2:10">
      <c r="B99" s="35"/>
      <c r="C99" s="36" t="s">
        <v>91</v>
      </c>
      <c r="D99" s="154">
        <v>10000</v>
      </c>
      <c r="E99" s="154">
        <v>1947</v>
      </c>
      <c r="F99" s="150">
        <v>1947</v>
      </c>
      <c r="G99" s="62">
        <f t="shared" si="1"/>
        <v>1</v>
      </c>
    </row>
    <row r="100" spans="2:10" ht="15" thickBot="1">
      <c r="B100" s="37"/>
      <c r="C100" s="38" t="s">
        <v>90</v>
      </c>
      <c r="D100" s="155">
        <v>0</v>
      </c>
      <c r="E100" s="155">
        <v>1947</v>
      </c>
      <c r="F100" s="151">
        <v>1947</v>
      </c>
      <c r="G100" s="62">
        <f t="shared" si="1"/>
        <v>1</v>
      </c>
    </row>
    <row r="101" spans="2:10">
      <c r="B101" s="85" t="s">
        <v>7</v>
      </c>
      <c r="C101" s="86" t="s">
        <v>7</v>
      </c>
      <c r="D101" s="86"/>
      <c r="E101" s="86"/>
      <c r="F101" s="85" t="s">
        <v>7</v>
      </c>
    </row>
    <row r="102" spans="2:10" ht="15.75">
      <c r="B102" s="87" t="s">
        <v>113</v>
      </c>
      <c r="C102" s="87"/>
      <c r="D102" s="87"/>
      <c r="E102" s="87"/>
      <c r="F102" s="87" t="s">
        <v>104</v>
      </c>
      <c r="G102" s="88"/>
      <c r="H102" s="89"/>
      <c r="I102" s="89"/>
      <c r="J102" s="89"/>
    </row>
    <row r="103" spans="2:10" ht="15.75">
      <c r="B103" s="89" t="s">
        <v>195</v>
      </c>
      <c r="C103" s="90"/>
      <c r="D103" s="89"/>
      <c r="E103" s="89"/>
      <c r="F103" s="89"/>
      <c r="G103" s="91"/>
      <c r="H103" s="89"/>
      <c r="I103" s="89"/>
      <c r="J103" s="89"/>
    </row>
    <row r="104" spans="2:10" ht="15.75">
      <c r="B104" s="89"/>
      <c r="C104" s="90"/>
      <c r="D104" s="89"/>
      <c r="E104" s="89"/>
      <c r="F104" s="89"/>
      <c r="G104" s="91"/>
      <c r="H104" s="89"/>
      <c r="I104" s="89"/>
      <c r="J104" s="89"/>
    </row>
    <row r="105" spans="2:10" ht="39.75" customHeight="1">
      <c r="B105" s="89"/>
      <c r="C105" s="89"/>
      <c r="D105" s="89"/>
      <c r="E105" s="89"/>
      <c r="F105" s="89"/>
      <c r="G105" s="91"/>
      <c r="H105" s="89"/>
      <c r="I105" s="89"/>
      <c r="J105" s="89"/>
    </row>
    <row r="106" spans="2:10" ht="15.75">
      <c r="B106" s="92" t="s">
        <v>105</v>
      </c>
      <c r="C106" s="92"/>
      <c r="D106" s="87"/>
      <c r="E106" s="87"/>
      <c r="F106" s="87"/>
      <c r="G106" s="88"/>
      <c r="H106" s="89"/>
      <c r="I106" s="89"/>
      <c r="J106" s="89"/>
    </row>
    <row r="107" spans="2:10" ht="15.75">
      <c r="B107" s="87"/>
      <c r="C107" s="87"/>
      <c r="D107" s="87"/>
      <c r="E107" s="87"/>
      <c r="F107" s="87"/>
      <c r="G107" s="88"/>
      <c r="H107" s="89"/>
      <c r="I107" s="89"/>
      <c r="J107" s="89"/>
    </row>
    <row r="108" spans="2:10" ht="15.75">
      <c r="B108" s="87"/>
      <c r="C108" s="87"/>
      <c r="D108" s="87"/>
      <c r="E108" s="87"/>
      <c r="F108" s="87"/>
      <c r="G108" s="88"/>
      <c r="H108" s="89"/>
      <c r="I108" s="89"/>
      <c r="J108" s="89"/>
    </row>
    <row r="109" spans="2:10" ht="15.75">
      <c r="B109" s="87" t="s">
        <v>106</v>
      </c>
      <c r="C109" s="87"/>
      <c r="D109" s="87"/>
      <c r="E109" s="87" t="s">
        <v>107</v>
      </c>
      <c r="F109" s="87"/>
      <c r="G109" s="88"/>
      <c r="H109" s="89"/>
      <c r="I109" s="89"/>
      <c r="J109" s="89"/>
    </row>
    <row r="110" spans="2:10" ht="15.75">
      <c r="B110" s="89"/>
      <c r="C110" s="89"/>
      <c r="D110" s="89"/>
      <c r="E110" s="89"/>
      <c r="F110" s="89"/>
      <c r="G110" s="91"/>
      <c r="H110" s="89"/>
      <c r="I110" s="89"/>
      <c r="J110" s="89"/>
    </row>
  </sheetData>
  <mergeCells count="4">
    <mergeCell ref="B3:F3"/>
    <mergeCell ref="B4:F4"/>
    <mergeCell ref="B2:G2"/>
    <mergeCell ref="B1:G1"/>
  </mergeCells>
  <pageMargins left="0.70866141732283472" right="0.70866141732283472" top="0.74803149606299213" bottom="0.74803149606299213"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BT44"/>
  <sheetViews>
    <sheetView topLeftCell="A10" zoomScaleNormal="100" workbookViewId="0">
      <selection activeCell="A10" sqref="A10:G41"/>
    </sheetView>
  </sheetViews>
  <sheetFormatPr defaultColWidth="14.25" defaultRowHeight="15"/>
  <cols>
    <col min="1" max="1" width="6.5" style="97" customWidth="1"/>
    <col min="2" max="2" width="62.75" style="97" customWidth="1"/>
    <col min="3" max="3" width="0.875" style="97" customWidth="1"/>
    <col min="4" max="4" width="15.75" style="97" customWidth="1"/>
    <col min="5" max="5" width="16.125" style="97" customWidth="1"/>
    <col min="6" max="6" width="15.625" style="97" customWidth="1"/>
    <col min="7" max="7" width="38.25" style="97" customWidth="1"/>
    <col min="8" max="8" width="4" style="97" customWidth="1"/>
    <col min="9" max="16384" width="14.25" style="97"/>
  </cols>
  <sheetData>
    <row r="1" spans="1:11" ht="15.75">
      <c r="F1" s="98"/>
    </row>
    <row r="3" spans="1:11" ht="15.75">
      <c r="A3" s="97" t="s">
        <v>133</v>
      </c>
      <c r="B3" s="97" t="s">
        <v>156</v>
      </c>
      <c r="F3" s="98"/>
      <c r="G3" s="99"/>
    </row>
    <row r="4" spans="1:11" ht="20.25">
      <c r="A4" s="100"/>
      <c r="B4" s="98"/>
      <c r="F4" s="101"/>
    </row>
    <row r="5" spans="1:11">
      <c r="A5" s="100"/>
    </row>
    <row r="6" spans="1:11" ht="6" customHeight="1">
      <c r="A6" s="102"/>
    </row>
    <row r="7" spans="1:11" ht="0.75" hidden="1" customHeight="1" thickBot="1">
      <c r="A7" s="102"/>
    </row>
    <row r="8" spans="1:11" hidden="1"/>
    <row r="9" spans="1:11" hidden="1"/>
    <row r="10" spans="1:11" ht="57" customHeight="1">
      <c r="A10" s="186" t="s">
        <v>134</v>
      </c>
      <c r="B10" s="187"/>
      <c r="C10" s="187"/>
      <c r="D10" s="187"/>
      <c r="E10" s="187"/>
      <c r="F10" s="187"/>
      <c r="G10" s="187"/>
      <c r="H10" s="103"/>
      <c r="I10" s="103"/>
      <c r="J10" s="103"/>
      <c r="K10" s="103"/>
    </row>
    <row r="12" spans="1:11" ht="24" customHeight="1">
      <c r="A12" s="188" t="s">
        <v>135</v>
      </c>
      <c r="B12" s="188"/>
      <c r="C12" s="188"/>
      <c r="D12" s="188"/>
      <c r="E12" s="188"/>
      <c r="F12" s="188"/>
      <c r="G12" s="188"/>
    </row>
    <row r="13" spans="1:11" hidden="1"/>
    <row r="14" spans="1:11" ht="1.5" hidden="1" customHeight="1"/>
    <row r="15" spans="1:11" hidden="1"/>
    <row r="16" spans="1:11" hidden="1"/>
    <row r="17" spans="1:7" ht="15.75" thickBot="1"/>
    <row r="18" spans="1:7" ht="15.75">
      <c r="A18" s="189" t="s">
        <v>1</v>
      </c>
      <c r="B18" s="192" t="s">
        <v>2</v>
      </c>
      <c r="C18" s="104"/>
      <c r="D18" s="177" t="s">
        <v>136</v>
      </c>
      <c r="E18" s="177" t="s">
        <v>137</v>
      </c>
      <c r="F18" s="180" t="s">
        <v>138</v>
      </c>
      <c r="G18" s="183" t="s">
        <v>139</v>
      </c>
    </row>
    <row r="19" spans="1:7" ht="15.75">
      <c r="A19" s="190"/>
      <c r="B19" s="193"/>
      <c r="C19" s="105"/>
      <c r="D19" s="178"/>
      <c r="E19" s="178" t="s">
        <v>140</v>
      </c>
      <c r="F19" s="181"/>
      <c r="G19" s="184"/>
    </row>
    <row r="20" spans="1:7" ht="32.25" customHeight="1" thickBot="1">
      <c r="A20" s="191"/>
      <c r="B20" s="194"/>
      <c r="C20" s="106"/>
      <c r="D20" s="179"/>
      <c r="E20" s="179" t="s">
        <v>141</v>
      </c>
      <c r="F20" s="182"/>
      <c r="G20" s="185"/>
    </row>
    <row r="21" spans="1:7" ht="15.75" thickBot="1">
      <c r="A21" s="107" t="s">
        <v>108</v>
      </c>
      <c r="B21" s="108" t="s">
        <v>109</v>
      </c>
      <c r="C21" s="109"/>
      <c r="D21" s="110" t="s">
        <v>110</v>
      </c>
      <c r="E21" s="111" t="s">
        <v>111</v>
      </c>
      <c r="F21" s="112">
        <v>5</v>
      </c>
      <c r="G21" s="113"/>
    </row>
    <row r="22" spans="1:7" ht="20.100000000000001" customHeight="1">
      <c r="A22" s="114"/>
      <c r="B22" s="115"/>
      <c r="C22" s="116"/>
      <c r="D22" s="117"/>
      <c r="E22" s="117"/>
      <c r="F22" s="118"/>
      <c r="G22" s="119"/>
    </row>
    <row r="23" spans="1:7" ht="20.100000000000001" customHeight="1">
      <c r="A23" s="120" t="s">
        <v>142</v>
      </c>
      <c r="B23" s="121" t="s">
        <v>143</v>
      </c>
      <c r="C23" s="122"/>
      <c r="D23" s="123">
        <v>9</v>
      </c>
      <c r="E23" s="123">
        <v>9</v>
      </c>
      <c r="F23" s="124">
        <v>9</v>
      </c>
      <c r="G23" s="125" t="s">
        <v>144</v>
      </c>
    </row>
    <row r="24" spans="1:7" ht="20.100000000000001" customHeight="1">
      <c r="A24" s="126"/>
      <c r="B24" s="127"/>
      <c r="C24" s="122"/>
      <c r="D24" s="128"/>
      <c r="E24" s="128"/>
      <c r="F24" s="129"/>
      <c r="G24" s="130"/>
    </row>
    <row r="25" spans="1:7" ht="20.100000000000001" customHeight="1">
      <c r="A25" s="126"/>
      <c r="B25" s="131"/>
      <c r="C25" s="122"/>
      <c r="D25" s="132"/>
      <c r="E25" s="132"/>
      <c r="F25" s="133"/>
      <c r="G25" s="134" t="s">
        <v>145</v>
      </c>
    </row>
    <row r="26" spans="1:7" ht="20.100000000000001" customHeight="1">
      <c r="A26" s="135" t="s">
        <v>146</v>
      </c>
      <c r="B26" s="136" t="s">
        <v>147</v>
      </c>
      <c r="C26" s="122"/>
      <c r="D26" s="123">
        <v>2870</v>
      </c>
      <c r="E26" s="123">
        <v>3426</v>
      </c>
      <c r="F26" s="137">
        <v>3418.47</v>
      </c>
      <c r="G26" s="134" t="s">
        <v>148</v>
      </c>
    </row>
    <row r="27" spans="1:7" ht="20.100000000000001" customHeight="1">
      <c r="A27" s="126"/>
      <c r="B27" s="131"/>
      <c r="C27" s="122"/>
      <c r="D27" s="132"/>
      <c r="E27" s="123"/>
      <c r="F27" s="137"/>
      <c r="G27" s="134"/>
    </row>
    <row r="28" spans="1:7" ht="20.100000000000001" customHeight="1">
      <c r="A28" s="135" t="s">
        <v>67</v>
      </c>
      <c r="B28" s="136" t="s">
        <v>149</v>
      </c>
      <c r="C28" s="122"/>
      <c r="D28" s="132">
        <f>D29+D30+D31+D32</f>
        <v>20000</v>
      </c>
      <c r="E28" s="123">
        <f>E29+E30+E31+E32</f>
        <v>35000</v>
      </c>
      <c r="F28" s="137">
        <f>F29+F30+F31+F32</f>
        <v>34837.35</v>
      </c>
      <c r="G28" s="134"/>
    </row>
    <row r="29" spans="1:7" ht="20.100000000000001" customHeight="1">
      <c r="A29" s="135"/>
      <c r="B29" s="136" t="s">
        <v>112</v>
      </c>
      <c r="C29" s="122"/>
      <c r="D29" s="132"/>
      <c r="E29" s="123"/>
      <c r="F29" s="137"/>
      <c r="G29" s="134"/>
    </row>
    <row r="30" spans="1:7" ht="20.100000000000001" customHeight="1">
      <c r="A30" s="135"/>
      <c r="B30" s="136" t="s">
        <v>150</v>
      </c>
      <c r="C30" s="122"/>
      <c r="D30" s="132"/>
      <c r="E30" s="123"/>
      <c r="F30" s="137"/>
      <c r="G30" s="134"/>
    </row>
    <row r="31" spans="1:7" ht="20.100000000000001" customHeight="1">
      <c r="A31" s="126"/>
      <c r="B31" s="136" t="s">
        <v>151</v>
      </c>
      <c r="C31" s="122"/>
      <c r="D31" s="132">
        <v>20000</v>
      </c>
      <c r="E31" s="123">
        <v>20000</v>
      </c>
      <c r="F31" s="133">
        <v>19992</v>
      </c>
      <c r="G31" s="134"/>
    </row>
    <row r="32" spans="1:7" ht="20.100000000000001" customHeight="1">
      <c r="A32" s="126"/>
      <c r="B32" s="136" t="s">
        <v>157</v>
      </c>
      <c r="C32" s="122"/>
      <c r="D32" s="132"/>
      <c r="E32" s="123">
        <v>15000</v>
      </c>
      <c r="F32" s="133">
        <v>14845.35</v>
      </c>
      <c r="G32" s="134"/>
    </row>
    <row r="33" spans="1:72" ht="20.100000000000001" customHeight="1" thickBot="1">
      <c r="A33" s="138"/>
      <c r="B33" s="139"/>
      <c r="C33" s="140"/>
      <c r="D33" s="141"/>
      <c r="E33" s="141"/>
      <c r="F33" s="142"/>
      <c r="G33" s="143"/>
    </row>
    <row r="34" spans="1:72" ht="6.75" customHeight="1"/>
    <row r="35" spans="1:72" ht="20.25" customHeight="1">
      <c r="A35" s="102"/>
      <c r="B35" s="144" t="s">
        <v>152</v>
      </c>
      <c r="D35" s="102"/>
      <c r="E35" s="102"/>
      <c r="F35" s="102" t="s">
        <v>153</v>
      </c>
    </row>
    <row r="36" spans="1:72" ht="15.75">
      <c r="B36" s="89" t="s">
        <v>196</v>
      </c>
      <c r="D36" s="145"/>
      <c r="E36" s="145"/>
      <c r="F36" s="102"/>
    </row>
    <row r="37" spans="1:72" ht="47.25" customHeight="1">
      <c r="B37" s="89"/>
      <c r="D37" s="102"/>
      <c r="E37" s="102"/>
      <c r="F37" s="102"/>
    </row>
    <row r="38" spans="1:72" ht="15.75">
      <c r="B38" s="89" t="s">
        <v>105</v>
      </c>
    </row>
    <row r="39" spans="1:72" ht="15.75">
      <c r="A39" s="146"/>
      <c r="B39" s="89"/>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row>
    <row r="40" spans="1:72" ht="0.75" customHeight="1">
      <c r="A40" s="147"/>
      <c r="B40" s="89"/>
      <c r="C40" s="146"/>
      <c r="D40" s="148"/>
      <c r="E40" s="148"/>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row>
    <row r="41" spans="1:72">
      <c r="A41" s="146"/>
      <c r="B41" s="144" t="s">
        <v>106</v>
      </c>
      <c r="C41" s="146"/>
      <c r="D41" s="146"/>
      <c r="E41" s="146"/>
      <c r="F41" s="146" t="s">
        <v>154</v>
      </c>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row>
    <row r="42" spans="1:72">
      <c r="D42" s="102"/>
      <c r="E42" s="102"/>
      <c r="F42" s="102"/>
    </row>
    <row r="43" spans="1:72" ht="77.25" customHeight="1">
      <c r="D43" s="102" t="s">
        <v>69</v>
      </c>
      <c r="E43" s="102"/>
      <c r="F43" s="102"/>
    </row>
    <row r="44" spans="1:72">
      <c r="F44" s="102"/>
    </row>
  </sheetData>
  <mergeCells count="8">
    <mergeCell ref="E18:E20"/>
    <mergeCell ref="F18:F20"/>
    <mergeCell ref="G18:G20"/>
    <mergeCell ref="A10:G10"/>
    <mergeCell ref="A12:G12"/>
    <mergeCell ref="A18:A20"/>
    <mergeCell ref="B18:B20"/>
    <mergeCell ref="D18:D20"/>
  </mergeCells>
  <conditionalFormatting sqref="C11:G11">
    <cfRule type="cellIs" dxfId="6" priority="7" stopIfTrue="1" operator="notEqual">
      <formula>0</formula>
    </cfRule>
  </conditionalFormatting>
  <conditionalFormatting sqref="C11:G11">
    <cfRule type="cellIs" dxfId="5" priority="6" stopIfTrue="1" operator="notEqual">
      <formula>0</formula>
    </cfRule>
  </conditionalFormatting>
  <conditionalFormatting sqref="C11:G11">
    <cfRule type="cellIs" dxfId="4" priority="5" stopIfTrue="1" operator="notEqual">
      <formula>0</formula>
    </cfRule>
  </conditionalFormatting>
  <conditionalFormatting sqref="C11:G11">
    <cfRule type="cellIs" dxfId="3" priority="4" operator="notEqual">
      <formula>0</formula>
    </cfRule>
  </conditionalFormatting>
  <conditionalFormatting sqref="C11:G11">
    <cfRule type="cellIs" dxfId="2" priority="3" stopIfTrue="1" operator="notEqual">
      <formula>0</formula>
    </cfRule>
  </conditionalFormatting>
  <conditionalFormatting sqref="C11:G11">
    <cfRule type="cellIs" dxfId="1" priority="2" stopIfTrue="1" operator="notEqual">
      <formula>0</formula>
    </cfRule>
  </conditionalFormatting>
  <conditionalFormatting sqref="C11:G11">
    <cfRule type="cellIs" dxfId="0" priority="1" stopIfTrue="1" operator="notEqual">
      <formula>0</formula>
    </cfRule>
  </conditionalFormatting>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2:L111"/>
  <sheetViews>
    <sheetView topLeftCell="A2" zoomScaleNormal="100" workbookViewId="0">
      <selection activeCell="A2" sqref="A2:F2"/>
    </sheetView>
  </sheetViews>
  <sheetFormatPr defaultRowHeight="14.25"/>
  <cols>
    <col min="1" max="1" width="6.125" customWidth="1"/>
    <col min="2" max="2" width="34.875" customWidth="1"/>
    <col min="3" max="3" width="10.375" customWidth="1"/>
    <col min="4" max="4" width="11.375" customWidth="1"/>
    <col min="5" max="5" width="10" customWidth="1"/>
    <col min="6" max="6" width="49.125" style="157" customWidth="1"/>
  </cols>
  <sheetData>
    <row r="2" spans="1:6" ht="50.25" customHeight="1">
      <c r="A2" s="195" t="s">
        <v>159</v>
      </c>
      <c r="B2" s="195"/>
      <c r="C2" s="195"/>
      <c r="D2" s="195"/>
      <c r="E2" s="195"/>
      <c r="F2" s="195"/>
    </row>
    <row r="3" spans="1:6" ht="15" thickBot="1"/>
    <row r="4" spans="1:6" ht="36.75" thickBot="1">
      <c r="A4" s="93" t="s">
        <v>1</v>
      </c>
      <c r="B4" s="94" t="s">
        <v>2</v>
      </c>
      <c r="C4" s="94" t="s">
        <v>92</v>
      </c>
      <c r="D4" s="94" t="s">
        <v>93</v>
      </c>
      <c r="E4" s="94" t="s">
        <v>102</v>
      </c>
      <c r="F4" s="94" t="s">
        <v>128</v>
      </c>
    </row>
    <row r="5" spans="1:6">
      <c r="A5" s="41">
        <v>1</v>
      </c>
      <c r="B5" s="42">
        <v>2</v>
      </c>
      <c r="C5" s="42">
        <v>3</v>
      </c>
      <c r="D5" s="42">
        <v>4</v>
      </c>
      <c r="E5" s="42">
        <v>5</v>
      </c>
      <c r="F5" s="43">
        <v>6</v>
      </c>
    </row>
    <row r="6" spans="1:6" ht="25.5">
      <c r="A6" s="11" t="s">
        <v>3</v>
      </c>
      <c r="B6" s="12" t="s">
        <v>4</v>
      </c>
      <c r="C6" s="13">
        <f>+C7+C12+C18+C23+C27+C28+C29</f>
        <v>2274131</v>
      </c>
      <c r="D6" s="13">
        <f>+D7+D12+D18+D23+D27+D28+D29</f>
        <v>3012898</v>
      </c>
      <c r="E6" s="13">
        <f t="shared" ref="E6:E37" si="0">D6/C6%</f>
        <v>132.48568354241687</v>
      </c>
      <c r="F6" s="158" t="s">
        <v>131</v>
      </c>
    </row>
    <row r="7" spans="1:6" ht="25.5">
      <c r="A7" s="1" t="s">
        <v>5</v>
      </c>
      <c r="B7" s="2" t="s">
        <v>6</v>
      </c>
      <c r="C7" s="3">
        <f>SUM(C8:C11)</f>
        <v>264131</v>
      </c>
      <c r="D7" s="3">
        <f>SUM(D8:D11)</f>
        <v>368365</v>
      </c>
      <c r="E7" s="3">
        <f t="shared" si="0"/>
        <v>139.4629937417418</v>
      </c>
      <c r="F7" s="159" t="s">
        <v>131</v>
      </c>
    </row>
    <row r="8" spans="1:6" ht="102">
      <c r="A8" s="4" t="s">
        <v>7</v>
      </c>
      <c r="B8" s="5" t="s">
        <v>8</v>
      </c>
      <c r="C8" s="6">
        <v>144889</v>
      </c>
      <c r="D8" s="6">
        <v>216835</v>
      </c>
      <c r="E8" s="7">
        <f t="shared" si="0"/>
        <v>149.65594351538073</v>
      </c>
      <c r="F8" s="160" t="s">
        <v>186</v>
      </c>
    </row>
    <row r="9" spans="1:6">
      <c r="A9" s="4" t="s">
        <v>7</v>
      </c>
      <c r="B9" s="5" t="s">
        <v>9</v>
      </c>
      <c r="C9" s="6"/>
      <c r="D9" s="6"/>
      <c r="E9" s="7" t="e">
        <f t="shared" si="0"/>
        <v>#DIV/0!</v>
      </c>
      <c r="F9" s="160"/>
    </row>
    <row r="10" spans="1:6" ht="38.25">
      <c r="A10" s="4" t="s">
        <v>7</v>
      </c>
      <c r="B10" s="5" t="s">
        <v>10</v>
      </c>
      <c r="C10" s="6">
        <v>119242</v>
      </c>
      <c r="D10" s="6">
        <v>151397</v>
      </c>
      <c r="E10" s="7">
        <f t="shared" si="0"/>
        <v>126.96616963821471</v>
      </c>
      <c r="F10" s="160" t="s">
        <v>160</v>
      </c>
    </row>
    <row r="11" spans="1:6" ht="25.5">
      <c r="A11" s="4" t="s">
        <v>7</v>
      </c>
      <c r="B11" s="5" t="s">
        <v>11</v>
      </c>
      <c r="C11" s="6"/>
      <c r="D11" s="6">
        <v>133</v>
      </c>
      <c r="E11" s="7" t="e">
        <f t="shared" si="0"/>
        <v>#DIV/0!</v>
      </c>
      <c r="F11" s="160" t="s">
        <v>161</v>
      </c>
    </row>
    <row r="12" spans="1:6" ht="25.5">
      <c r="A12" s="1" t="s">
        <v>12</v>
      </c>
      <c r="B12" s="2" t="s">
        <v>13</v>
      </c>
      <c r="C12" s="3">
        <f>SUM(C13:C17)</f>
        <v>2010000</v>
      </c>
      <c r="D12" s="3">
        <f>SUM(D13:D17)</f>
        <v>2623850</v>
      </c>
      <c r="E12" s="3">
        <f t="shared" si="0"/>
        <v>130.53980099502488</v>
      </c>
      <c r="F12" s="161" t="s">
        <v>131</v>
      </c>
    </row>
    <row r="13" spans="1:6" ht="90.75" customHeight="1">
      <c r="A13" s="4" t="s">
        <v>7</v>
      </c>
      <c r="B13" s="5" t="s">
        <v>14</v>
      </c>
      <c r="C13" s="8"/>
      <c r="D13" s="6">
        <v>880000</v>
      </c>
      <c r="E13" s="7" t="e">
        <f t="shared" si="0"/>
        <v>#DIV/0!</v>
      </c>
      <c r="F13" s="160" t="s">
        <v>188</v>
      </c>
    </row>
    <row r="14" spans="1:6" ht="51">
      <c r="A14" s="4"/>
      <c r="B14" s="5" t="s">
        <v>15</v>
      </c>
      <c r="C14" s="6">
        <v>2010000</v>
      </c>
      <c r="D14" s="6">
        <v>1743850</v>
      </c>
      <c r="E14" s="7">
        <f t="shared" si="0"/>
        <v>86.758706467661696</v>
      </c>
      <c r="F14" s="160" t="s">
        <v>162</v>
      </c>
    </row>
    <row r="15" spans="1:6">
      <c r="A15" s="4" t="s">
        <v>7</v>
      </c>
      <c r="B15" s="5" t="s">
        <v>16</v>
      </c>
      <c r="C15" s="6"/>
      <c r="D15" s="6"/>
      <c r="E15" s="7" t="e">
        <f t="shared" si="0"/>
        <v>#DIV/0!</v>
      </c>
      <c r="F15" s="160"/>
    </row>
    <row r="16" spans="1:6">
      <c r="A16" s="4" t="s">
        <v>7</v>
      </c>
      <c r="B16" s="5" t="s">
        <v>17</v>
      </c>
      <c r="C16" s="6"/>
      <c r="D16" s="6"/>
      <c r="E16" s="7" t="e">
        <f t="shared" si="0"/>
        <v>#DIV/0!</v>
      </c>
      <c r="F16" s="160"/>
    </row>
    <row r="17" spans="1:6">
      <c r="A17" s="4" t="s">
        <v>7</v>
      </c>
      <c r="B17" s="5" t="s">
        <v>18</v>
      </c>
      <c r="C17" s="8"/>
      <c r="D17" s="6"/>
      <c r="E17" s="7" t="e">
        <f t="shared" si="0"/>
        <v>#DIV/0!</v>
      </c>
      <c r="F17" s="160"/>
    </row>
    <row r="18" spans="1:6" ht="25.5">
      <c r="A18" s="1" t="s">
        <v>19</v>
      </c>
      <c r="B18" s="2" t="s">
        <v>20</v>
      </c>
      <c r="C18" s="3">
        <f>C19+C20+C21+C22</f>
        <v>0</v>
      </c>
      <c r="D18" s="3">
        <f>D19+D20+D21+D22</f>
        <v>0</v>
      </c>
      <c r="E18" s="3" t="e">
        <f t="shared" si="0"/>
        <v>#DIV/0!</v>
      </c>
      <c r="F18" s="161" t="s">
        <v>131</v>
      </c>
    </row>
    <row r="19" spans="1:6">
      <c r="A19" s="4" t="s">
        <v>7</v>
      </c>
      <c r="B19" s="5" t="s">
        <v>21</v>
      </c>
      <c r="C19" s="6"/>
      <c r="D19" s="6"/>
      <c r="E19" s="7" t="e">
        <f t="shared" si="0"/>
        <v>#DIV/0!</v>
      </c>
      <c r="F19" s="160"/>
    </row>
    <row r="20" spans="1:6">
      <c r="A20" s="4" t="s">
        <v>7</v>
      </c>
      <c r="B20" s="5" t="s">
        <v>16</v>
      </c>
      <c r="C20" s="6"/>
      <c r="D20" s="6"/>
      <c r="E20" s="7" t="e">
        <f t="shared" si="0"/>
        <v>#DIV/0!</v>
      </c>
      <c r="F20" s="160"/>
    </row>
    <row r="21" spans="1:6">
      <c r="A21" s="4" t="s">
        <v>7</v>
      </c>
      <c r="B21" s="5" t="s">
        <v>17</v>
      </c>
      <c r="C21" s="6"/>
      <c r="D21" s="6"/>
      <c r="E21" s="7" t="e">
        <f t="shared" si="0"/>
        <v>#DIV/0!</v>
      </c>
      <c r="F21" s="160"/>
    </row>
    <row r="22" spans="1:6">
      <c r="A22" s="4" t="s">
        <v>7</v>
      </c>
      <c r="B22" s="5" t="s">
        <v>18</v>
      </c>
      <c r="C22" s="6"/>
      <c r="D22" s="6"/>
      <c r="E22" s="7" t="e">
        <f t="shared" si="0"/>
        <v>#DIV/0!</v>
      </c>
      <c r="F22" s="160"/>
    </row>
    <row r="23" spans="1:6" ht="25.5">
      <c r="A23" s="1" t="s">
        <v>22</v>
      </c>
      <c r="B23" s="2" t="s">
        <v>23</v>
      </c>
      <c r="C23" s="3">
        <f>SUM(C24:C26)</f>
        <v>0</v>
      </c>
      <c r="D23" s="3">
        <f>SUM(D24:D26)</f>
        <v>0</v>
      </c>
      <c r="E23" s="3" t="e">
        <f t="shared" si="0"/>
        <v>#DIV/0!</v>
      </c>
      <c r="F23" s="161" t="s">
        <v>131</v>
      </c>
    </row>
    <row r="24" spans="1:6">
      <c r="A24" s="4" t="s">
        <v>7</v>
      </c>
      <c r="B24" s="5" t="s">
        <v>16</v>
      </c>
      <c r="C24" s="8"/>
      <c r="D24" s="6"/>
      <c r="E24" s="7" t="e">
        <f t="shared" si="0"/>
        <v>#DIV/0!</v>
      </c>
      <c r="F24" s="160"/>
    </row>
    <row r="25" spans="1:6">
      <c r="A25" s="4" t="s">
        <v>7</v>
      </c>
      <c r="B25" s="5" t="s">
        <v>24</v>
      </c>
      <c r="C25" s="6"/>
      <c r="D25" s="6"/>
      <c r="E25" s="7" t="e">
        <f t="shared" si="0"/>
        <v>#DIV/0!</v>
      </c>
      <c r="F25" s="160"/>
    </row>
    <row r="26" spans="1:6">
      <c r="A26" s="4" t="s">
        <v>7</v>
      </c>
      <c r="B26" s="5" t="s">
        <v>18</v>
      </c>
      <c r="C26" s="8"/>
      <c r="D26" s="6"/>
      <c r="E26" s="7" t="e">
        <f t="shared" si="0"/>
        <v>#DIV/0!</v>
      </c>
      <c r="F26" s="160"/>
    </row>
    <row r="27" spans="1:6" ht="38.25">
      <c r="A27" s="1" t="s">
        <v>25</v>
      </c>
      <c r="B27" s="2" t="s">
        <v>26</v>
      </c>
      <c r="C27" s="9"/>
      <c r="D27" s="10">
        <v>20683</v>
      </c>
      <c r="E27" s="3" t="e">
        <f t="shared" si="0"/>
        <v>#DIV/0!</v>
      </c>
      <c r="F27" s="162" t="s">
        <v>163</v>
      </c>
    </row>
    <row r="28" spans="1:6">
      <c r="A28" s="1" t="s">
        <v>27</v>
      </c>
      <c r="B28" s="2" t="s">
        <v>28</v>
      </c>
      <c r="C28" s="9"/>
      <c r="D28" s="9"/>
      <c r="E28" s="3" t="e">
        <f t="shared" si="0"/>
        <v>#DIV/0!</v>
      </c>
      <c r="F28" s="162"/>
    </row>
    <row r="29" spans="1:6">
      <c r="A29" s="1" t="s">
        <v>29</v>
      </c>
      <c r="B29" s="2" t="s">
        <v>30</v>
      </c>
      <c r="C29" s="9"/>
      <c r="D29" s="9"/>
      <c r="E29" s="3" t="e">
        <f t="shared" si="0"/>
        <v>#DIV/0!</v>
      </c>
      <c r="F29" s="162"/>
    </row>
    <row r="30" spans="1:6" ht="25.5">
      <c r="A30" s="11" t="s">
        <v>31</v>
      </c>
      <c r="B30" s="12" t="s">
        <v>32</v>
      </c>
      <c r="C30" s="13">
        <f>+C31+C63+C64</f>
        <v>2105501</v>
      </c>
      <c r="D30" s="13">
        <f>+D31+D63+D64</f>
        <v>2862727</v>
      </c>
      <c r="E30" s="13">
        <f t="shared" si="0"/>
        <v>135.96417194767423</v>
      </c>
      <c r="F30" s="163" t="s">
        <v>131</v>
      </c>
    </row>
    <row r="31" spans="1:6" ht="25.5">
      <c r="A31" s="1" t="s">
        <v>5</v>
      </c>
      <c r="B31" s="2" t="s">
        <v>33</v>
      </c>
      <c r="C31" s="3">
        <f>+C32+C33+C34+C42+C50+C55+C59+C62</f>
        <v>2105305</v>
      </c>
      <c r="D31" s="3">
        <f>+D32+D33+D34+D42+D50+D55+D59+D62</f>
        <v>2862390</v>
      </c>
      <c r="E31" s="3">
        <f t="shared" si="0"/>
        <v>135.96082277864727</v>
      </c>
      <c r="F31" s="161" t="s">
        <v>118</v>
      </c>
    </row>
    <row r="32" spans="1:6" ht="89.25">
      <c r="A32" s="14" t="s">
        <v>7</v>
      </c>
      <c r="B32" s="15" t="s">
        <v>34</v>
      </c>
      <c r="C32" s="16">
        <v>10169</v>
      </c>
      <c r="D32" s="16">
        <v>17924</v>
      </c>
      <c r="E32" s="3">
        <f t="shared" si="0"/>
        <v>176.26118595732129</v>
      </c>
      <c r="F32" s="162" t="s">
        <v>187</v>
      </c>
    </row>
    <row r="33" spans="1:6" ht="165.75">
      <c r="A33" s="14" t="s">
        <v>7</v>
      </c>
      <c r="B33" s="15" t="s">
        <v>35</v>
      </c>
      <c r="C33" s="16">
        <v>490245</v>
      </c>
      <c r="D33" s="16">
        <v>655033</v>
      </c>
      <c r="E33" s="3">
        <f t="shared" si="0"/>
        <v>133.6133973829412</v>
      </c>
      <c r="F33" s="162" t="s">
        <v>189</v>
      </c>
    </row>
    <row r="34" spans="1:6" ht="25.5">
      <c r="A34" s="14" t="s">
        <v>7</v>
      </c>
      <c r="B34" s="15" t="s">
        <v>36</v>
      </c>
      <c r="C34" s="3">
        <f>SUM(C35:C41)</f>
        <v>1068943</v>
      </c>
      <c r="D34" s="3">
        <f>SUM(D35:D41)</f>
        <v>1527464</v>
      </c>
      <c r="E34" s="3">
        <f t="shared" si="0"/>
        <v>142.89480355828141</v>
      </c>
      <c r="F34" s="161" t="s">
        <v>118</v>
      </c>
    </row>
    <row r="35" spans="1:6" ht="51">
      <c r="A35" s="17" t="s">
        <v>7</v>
      </c>
      <c r="B35" s="5" t="s">
        <v>37</v>
      </c>
      <c r="C35" s="6">
        <v>939</v>
      </c>
      <c r="D35" s="6">
        <v>2598</v>
      </c>
      <c r="E35" s="7">
        <f t="shared" si="0"/>
        <v>276.67731629392972</v>
      </c>
      <c r="F35" s="160" t="s">
        <v>164</v>
      </c>
    </row>
    <row r="36" spans="1:6" ht="76.5">
      <c r="A36" s="17" t="s">
        <v>7</v>
      </c>
      <c r="B36" s="5" t="s">
        <v>38</v>
      </c>
      <c r="C36" s="6">
        <v>58607</v>
      </c>
      <c r="D36" s="6">
        <v>35186</v>
      </c>
      <c r="E36" s="7">
        <f t="shared" si="0"/>
        <v>60.037196921869395</v>
      </c>
      <c r="F36" s="160" t="s">
        <v>165</v>
      </c>
    </row>
    <row r="37" spans="1:6" ht="76.5">
      <c r="A37" s="17" t="s">
        <v>7</v>
      </c>
      <c r="B37" s="5" t="s">
        <v>39</v>
      </c>
      <c r="C37" s="6">
        <v>136546</v>
      </c>
      <c r="D37" s="6">
        <v>466457</v>
      </c>
      <c r="E37" s="7">
        <f t="shared" si="0"/>
        <v>341.61161806277738</v>
      </c>
      <c r="F37" s="160" t="s">
        <v>190</v>
      </c>
    </row>
    <row r="38" spans="1:6" ht="38.25">
      <c r="A38" s="17" t="s">
        <v>7</v>
      </c>
      <c r="B38" s="5" t="s">
        <v>40</v>
      </c>
      <c r="C38" s="6">
        <v>16019</v>
      </c>
      <c r="D38" s="6">
        <v>19196</v>
      </c>
      <c r="E38" s="7">
        <f t="shared" ref="E38:E69" si="1">D38/C38%</f>
        <v>119.83269867032898</v>
      </c>
      <c r="F38" s="160" t="s">
        <v>166</v>
      </c>
    </row>
    <row r="39" spans="1:6" ht="76.5">
      <c r="A39" s="17" t="s">
        <v>7</v>
      </c>
      <c r="B39" s="5" t="s">
        <v>41</v>
      </c>
      <c r="C39" s="6">
        <v>38457</v>
      </c>
      <c r="D39" s="6">
        <v>57495</v>
      </c>
      <c r="E39" s="7">
        <f t="shared" si="1"/>
        <v>149.50464154770262</v>
      </c>
      <c r="F39" s="160" t="s">
        <v>191</v>
      </c>
    </row>
    <row r="40" spans="1:6" ht="51">
      <c r="A40" s="17" t="s">
        <v>7</v>
      </c>
      <c r="B40" s="5" t="s">
        <v>42</v>
      </c>
      <c r="C40" s="6">
        <v>690451</v>
      </c>
      <c r="D40" s="6">
        <v>772464</v>
      </c>
      <c r="E40" s="7">
        <f t="shared" si="1"/>
        <v>111.87817817629346</v>
      </c>
      <c r="F40" s="160" t="s">
        <v>167</v>
      </c>
    </row>
    <row r="41" spans="1:6" ht="89.25">
      <c r="A41" s="17" t="s">
        <v>7</v>
      </c>
      <c r="B41" s="5" t="s">
        <v>43</v>
      </c>
      <c r="C41" s="6">
        <v>127924</v>
      </c>
      <c r="D41" s="6">
        <v>174068</v>
      </c>
      <c r="E41" s="7">
        <f t="shared" si="1"/>
        <v>136.07141740408366</v>
      </c>
      <c r="F41" s="160" t="s">
        <v>192</v>
      </c>
    </row>
    <row r="42" spans="1:6" ht="25.5">
      <c r="A42" s="14" t="s">
        <v>7</v>
      </c>
      <c r="B42" s="15" t="s">
        <v>44</v>
      </c>
      <c r="C42" s="3">
        <f>SUM(C43:C49)</f>
        <v>50461</v>
      </c>
      <c r="D42" s="3">
        <f>SUM(D43:D49)</f>
        <v>65579</v>
      </c>
      <c r="E42" s="3">
        <f t="shared" si="1"/>
        <v>129.95977091218961</v>
      </c>
      <c r="F42" s="161" t="s">
        <v>131</v>
      </c>
    </row>
    <row r="43" spans="1:6" ht="25.5">
      <c r="A43" s="17" t="s">
        <v>7</v>
      </c>
      <c r="B43" s="5" t="s">
        <v>45</v>
      </c>
      <c r="C43" s="18">
        <v>14792</v>
      </c>
      <c r="D43" s="6">
        <v>15408</v>
      </c>
      <c r="E43" s="7">
        <f t="shared" si="1"/>
        <v>104.16441319632234</v>
      </c>
      <c r="F43" s="160" t="s">
        <v>168</v>
      </c>
    </row>
    <row r="44" spans="1:6">
      <c r="A44" s="17" t="s">
        <v>7</v>
      </c>
      <c r="B44" s="5" t="s">
        <v>46</v>
      </c>
      <c r="C44" s="6"/>
      <c r="D44" s="6"/>
      <c r="E44" s="7" t="e">
        <f t="shared" si="1"/>
        <v>#DIV/0!</v>
      </c>
      <c r="F44" s="160"/>
    </row>
    <row r="45" spans="1:6">
      <c r="A45" s="17" t="s">
        <v>7</v>
      </c>
      <c r="B45" s="5" t="s">
        <v>47</v>
      </c>
      <c r="C45" s="6"/>
      <c r="D45" s="6"/>
      <c r="E45" s="7" t="e">
        <f t="shared" si="1"/>
        <v>#DIV/0!</v>
      </c>
      <c r="F45" s="160"/>
    </row>
    <row r="46" spans="1:6" ht="38.25">
      <c r="A46" s="17" t="s">
        <v>7</v>
      </c>
      <c r="B46" s="5" t="s">
        <v>48</v>
      </c>
      <c r="C46" s="6">
        <v>10308</v>
      </c>
      <c r="D46" s="6">
        <v>9354</v>
      </c>
      <c r="E46" s="7">
        <f t="shared" si="1"/>
        <v>90.745052386495928</v>
      </c>
      <c r="F46" s="160" t="s">
        <v>169</v>
      </c>
    </row>
    <row r="47" spans="1:6">
      <c r="A47" s="17" t="s">
        <v>7</v>
      </c>
      <c r="B47" s="5" t="s">
        <v>49</v>
      </c>
      <c r="C47" s="6"/>
      <c r="D47" s="6"/>
      <c r="E47" s="7" t="e">
        <f t="shared" si="1"/>
        <v>#DIV/0!</v>
      </c>
      <c r="F47" s="160"/>
    </row>
    <row r="48" spans="1:6" ht="51">
      <c r="A48" s="17" t="s">
        <v>7</v>
      </c>
      <c r="B48" s="5" t="s">
        <v>50</v>
      </c>
      <c r="C48" s="6">
        <v>19459</v>
      </c>
      <c r="D48" s="6">
        <v>34812</v>
      </c>
      <c r="E48" s="7">
        <f t="shared" si="1"/>
        <v>178.89922400945576</v>
      </c>
      <c r="F48" s="160" t="s">
        <v>170</v>
      </c>
    </row>
    <row r="49" spans="1:6" ht="38.25">
      <c r="A49" s="17" t="s">
        <v>7</v>
      </c>
      <c r="B49" s="5" t="s">
        <v>51</v>
      </c>
      <c r="C49" s="6">
        <v>5902</v>
      </c>
      <c r="D49" s="6">
        <v>6005</v>
      </c>
      <c r="E49" s="7">
        <f t="shared" si="1"/>
        <v>101.74517112843104</v>
      </c>
      <c r="F49" s="160" t="s">
        <v>171</v>
      </c>
    </row>
    <row r="50" spans="1:6" ht="25.5">
      <c r="A50" s="14" t="s">
        <v>7</v>
      </c>
      <c r="B50" s="15" t="s">
        <v>52</v>
      </c>
      <c r="C50" s="3">
        <f>SUM(C51:C54)</f>
        <v>390523</v>
      </c>
      <c r="D50" s="3">
        <f>SUM(D51:D54)</f>
        <v>479836</v>
      </c>
      <c r="E50" s="3">
        <f t="shared" si="1"/>
        <v>122.87009984047035</v>
      </c>
      <c r="F50" s="161" t="s">
        <v>118</v>
      </c>
    </row>
    <row r="51" spans="1:6" ht="102">
      <c r="A51" s="17" t="s">
        <v>7</v>
      </c>
      <c r="B51" s="5" t="s">
        <v>53</v>
      </c>
      <c r="C51" s="6">
        <v>344267</v>
      </c>
      <c r="D51" s="6">
        <v>404032</v>
      </c>
      <c r="E51" s="7">
        <f t="shared" si="1"/>
        <v>117.3600722694885</v>
      </c>
      <c r="F51" s="160" t="s">
        <v>193</v>
      </c>
    </row>
    <row r="52" spans="1:6">
      <c r="A52" s="17" t="s">
        <v>7</v>
      </c>
      <c r="B52" s="5" t="s">
        <v>54</v>
      </c>
      <c r="C52" s="6"/>
      <c r="D52" s="6"/>
      <c r="E52" s="7" t="e">
        <f t="shared" si="1"/>
        <v>#DIV/0!</v>
      </c>
      <c r="F52" s="160"/>
    </row>
    <row r="53" spans="1:6">
      <c r="A53" s="17" t="s">
        <v>7</v>
      </c>
      <c r="B53" s="5" t="s">
        <v>55</v>
      </c>
      <c r="C53" s="6"/>
      <c r="D53" s="6"/>
      <c r="E53" s="7" t="e">
        <f t="shared" si="1"/>
        <v>#DIV/0!</v>
      </c>
      <c r="F53" s="160"/>
    </row>
    <row r="54" spans="1:6" ht="51">
      <c r="A54" s="17" t="s">
        <v>7</v>
      </c>
      <c r="B54" s="5" t="s">
        <v>56</v>
      </c>
      <c r="C54" s="6">
        <v>46256</v>
      </c>
      <c r="D54" s="6">
        <v>75804</v>
      </c>
      <c r="E54" s="7">
        <f t="shared" si="1"/>
        <v>163.87928052576962</v>
      </c>
      <c r="F54" s="160" t="s">
        <v>172</v>
      </c>
    </row>
    <row r="55" spans="1:6" ht="25.5">
      <c r="A55" s="14" t="s">
        <v>7</v>
      </c>
      <c r="B55" s="15" t="s">
        <v>57</v>
      </c>
      <c r="C55" s="3">
        <f>SUM(C56:C58)</f>
        <v>78933</v>
      </c>
      <c r="D55" s="3">
        <f>SUM(D56:D58)</f>
        <v>104389</v>
      </c>
      <c r="E55" s="3">
        <f t="shared" si="1"/>
        <v>132.25013619145349</v>
      </c>
      <c r="F55" s="161" t="s">
        <v>118</v>
      </c>
    </row>
    <row r="56" spans="1:6" ht="51">
      <c r="A56" s="17" t="s">
        <v>7</v>
      </c>
      <c r="B56" s="5" t="s">
        <v>58</v>
      </c>
      <c r="C56" s="6">
        <v>66182</v>
      </c>
      <c r="D56" s="6">
        <v>94018</v>
      </c>
      <c r="E56" s="7">
        <f t="shared" si="1"/>
        <v>142.0597745610589</v>
      </c>
      <c r="F56" s="160" t="s">
        <v>194</v>
      </c>
    </row>
    <row r="57" spans="1:6">
      <c r="A57" s="17" t="s">
        <v>7</v>
      </c>
      <c r="B57" s="5" t="s">
        <v>59</v>
      </c>
      <c r="C57" s="6"/>
      <c r="D57" s="6"/>
      <c r="E57" s="7" t="e">
        <f t="shared" si="1"/>
        <v>#DIV/0!</v>
      </c>
      <c r="F57" s="160"/>
    </row>
    <row r="58" spans="1:6" ht="25.5">
      <c r="A58" s="17" t="s">
        <v>7</v>
      </c>
      <c r="B58" s="5" t="s">
        <v>51</v>
      </c>
      <c r="C58" s="6">
        <v>12751</v>
      </c>
      <c r="D58" s="6">
        <v>10371</v>
      </c>
      <c r="E58" s="7">
        <f t="shared" si="1"/>
        <v>81.334797270802284</v>
      </c>
      <c r="F58" s="160" t="s">
        <v>173</v>
      </c>
    </row>
    <row r="59" spans="1:6" ht="25.5">
      <c r="A59" s="14" t="s">
        <v>7</v>
      </c>
      <c r="B59" s="15" t="s">
        <v>60</v>
      </c>
      <c r="C59" s="3">
        <f>SUM(C60:C61)</f>
        <v>16031</v>
      </c>
      <c r="D59" s="3">
        <f>SUM(D60:D61)</f>
        <v>12165</v>
      </c>
      <c r="E59" s="3">
        <f t="shared" si="1"/>
        <v>75.884224315388934</v>
      </c>
      <c r="F59" s="161" t="s">
        <v>131</v>
      </c>
    </row>
    <row r="60" spans="1:6" ht="51">
      <c r="A60" s="17" t="s">
        <v>7</v>
      </c>
      <c r="B60" s="5" t="s">
        <v>61</v>
      </c>
      <c r="C60" s="6">
        <v>13959</v>
      </c>
      <c r="D60" s="6">
        <v>7976</v>
      </c>
      <c r="E60" s="7">
        <f t="shared" si="1"/>
        <v>57.138763521742241</v>
      </c>
      <c r="F60" s="160" t="s">
        <v>174</v>
      </c>
    </row>
    <row r="61" spans="1:6" ht="38.25">
      <c r="A61" s="17" t="s">
        <v>7</v>
      </c>
      <c r="B61" s="5" t="s">
        <v>51</v>
      </c>
      <c r="C61" s="6">
        <v>2072</v>
      </c>
      <c r="D61" s="6">
        <v>4189</v>
      </c>
      <c r="E61" s="7">
        <f t="shared" si="1"/>
        <v>202.17181467181467</v>
      </c>
      <c r="F61" s="160" t="s">
        <v>175</v>
      </c>
    </row>
    <row r="62" spans="1:6" ht="25.5">
      <c r="A62" s="4" t="s">
        <v>7</v>
      </c>
      <c r="B62" s="19" t="s">
        <v>62</v>
      </c>
      <c r="C62" s="6"/>
      <c r="D62" s="6"/>
      <c r="E62" s="7" t="e">
        <f t="shared" si="1"/>
        <v>#DIV/0!</v>
      </c>
      <c r="F62" s="160"/>
    </row>
    <row r="63" spans="1:6" ht="38.25">
      <c r="A63" s="1" t="s">
        <v>12</v>
      </c>
      <c r="B63" s="2" t="s">
        <v>63</v>
      </c>
      <c r="C63" s="10">
        <v>100</v>
      </c>
      <c r="D63" s="10">
        <v>84</v>
      </c>
      <c r="E63" s="3">
        <f>D63/C63%</f>
        <v>84</v>
      </c>
      <c r="F63" s="162" t="s">
        <v>176</v>
      </c>
    </row>
    <row r="64" spans="1:6" ht="25.5">
      <c r="A64" s="1" t="s">
        <v>19</v>
      </c>
      <c r="B64" s="2" t="s">
        <v>64</v>
      </c>
      <c r="C64" s="3">
        <f>C65+C66</f>
        <v>96</v>
      </c>
      <c r="D64" s="3">
        <f>D65+D66</f>
        <v>253</v>
      </c>
      <c r="E64" s="3">
        <f t="shared" si="1"/>
        <v>263.54166666666669</v>
      </c>
      <c r="F64" s="161" t="s">
        <v>118</v>
      </c>
    </row>
    <row r="65" spans="1:6" ht="25.5">
      <c r="A65" s="4" t="s">
        <v>7</v>
      </c>
      <c r="B65" s="5" t="s">
        <v>65</v>
      </c>
      <c r="C65" s="6"/>
      <c r="D65" s="6"/>
      <c r="E65" s="7" t="e">
        <f t="shared" si="1"/>
        <v>#DIV/0!</v>
      </c>
      <c r="F65" s="160"/>
    </row>
    <row r="66" spans="1:6" ht="25.5">
      <c r="A66" s="4" t="s">
        <v>7</v>
      </c>
      <c r="B66" s="5" t="s">
        <v>66</v>
      </c>
      <c r="C66" s="6">
        <v>96</v>
      </c>
      <c r="D66" s="6">
        <v>253</v>
      </c>
      <c r="E66" s="7">
        <f t="shared" si="1"/>
        <v>263.54166666666669</v>
      </c>
      <c r="F66" s="160" t="s">
        <v>177</v>
      </c>
    </row>
    <row r="67" spans="1:6" ht="25.5">
      <c r="A67" s="11" t="s">
        <v>67</v>
      </c>
      <c r="B67" s="12" t="s">
        <v>68</v>
      </c>
      <c r="C67" s="13">
        <f>SUM(C68:C69)</f>
        <v>0</v>
      </c>
      <c r="D67" s="13">
        <f>SUM(D68:D69)</f>
        <v>0</v>
      </c>
      <c r="E67" s="13" t="e">
        <f t="shared" si="1"/>
        <v>#DIV/0!</v>
      </c>
      <c r="F67" s="163" t="s">
        <v>118</v>
      </c>
    </row>
    <row r="68" spans="1:6">
      <c r="A68" s="20" t="s">
        <v>69</v>
      </c>
      <c r="B68" s="21" t="s">
        <v>70</v>
      </c>
      <c r="C68" s="22"/>
      <c r="D68" s="22"/>
      <c r="E68" s="7" t="e">
        <f t="shared" si="1"/>
        <v>#DIV/0!</v>
      </c>
      <c r="F68" s="160"/>
    </row>
    <row r="69" spans="1:6">
      <c r="A69" s="20" t="s">
        <v>69</v>
      </c>
      <c r="B69" s="21" t="s">
        <v>71</v>
      </c>
      <c r="C69" s="22"/>
      <c r="D69" s="22"/>
      <c r="E69" s="7" t="e">
        <f t="shared" si="1"/>
        <v>#DIV/0!</v>
      </c>
      <c r="F69" s="160"/>
    </row>
    <row r="70" spans="1:6" ht="25.5">
      <c r="A70" s="11" t="s">
        <v>72</v>
      </c>
      <c r="B70" s="12" t="s">
        <v>73</v>
      </c>
      <c r="C70" s="13">
        <f>C6-C30+C67</f>
        <v>168630</v>
      </c>
      <c r="D70" s="13">
        <f>D6-D30+D67</f>
        <v>150171</v>
      </c>
      <c r="E70" s="13">
        <f>D70/C70%</f>
        <v>89.053549190535492</v>
      </c>
      <c r="F70" s="163" t="s">
        <v>131</v>
      </c>
    </row>
    <row r="71" spans="1:6">
      <c r="A71" s="23"/>
      <c r="B71" s="24"/>
      <c r="C71" s="25"/>
      <c r="D71" s="25"/>
      <c r="E71" s="7" t="e">
        <f>D71/C71%</f>
        <v>#DIV/0!</v>
      </c>
      <c r="F71" s="164"/>
    </row>
    <row r="72" spans="1:6" ht="25.5">
      <c r="A72" s="11" t="s">
        <v>74</v>
      </c>
      <c r="B72" s="12" t="s">
        <v>75</v>
      </c>
      <c r="C72" s="26"/>
      <c r="D72" s="26"/>
      <c r="E72" s="27"/>
      <c r="F72" s="165" t="s">
        <v>131</v>
      </c>
    </row>
    <row r="73" spans="1:6">
      <c r="A73" s="23"/>
      <c r="B73" s="24"/>
      <c r="C73" s="25"/>
      <c r="D73" s="25"/>
      <c r="E73" s="7" t="e">
        <f t="shared" ref="E73:E98" si="2">D73/C73%</f>
        <v>#DIV/0!</v>
      </c>
      <c r="F73" s="164"/>
    </row>
    <row r="74" spans="1:6" ht="25.5">
      <c r="A74" s="11" t="s">
        <v>76</v>
      </c>
      <c r="B74" s="12" t="s">
        <v>77</v>
      </c>
      <c r="C74" s="13">
        <f>C70-C72</f>
        <v>168630</v>
      </c>
      <c r="D74" s="13">
        <f>D70-D72</f>
        <v>150171</v>
      </c>
      <c r="E74" s="13">
        <f t="shared" si="2"/>
        <v>89.053549190535492</v>
      </c>
      <c r="F74" s="163" t="s">
        <v>131</v>
      </c>
    </row>
    <row r="75" spans="1:6">
      <c r="A75" s="28" t="s">
        <v>7</v>
      </c>
      <c r="B75" s="21" t="s">
        <v>7</v>
      </c>
      <c r="C75" s="29"/>
      <c r="D75" s="29"/>
      <c r="E75" s="7" t="e">
        <f t="shared" si="2"/>
        <v>#DIV/0!</v>
      </c>
      <c r="F75" s="166"/>
    </row>
    <row r="76" spans="1:6" ht="25.5">
      <c r="A76" s="11" t="s">
        <v>78</v>
      </c>
      <c r="B76" s="12" t="s">
        <v>79</v>
      </c>
      <c r="C76" s="13">
        <f>C77+C82+C87</f>
        <v>76318</v>
      </c>
      <c r="D76" s="13">
        <f>D77+D82+D87</f>
        <v>250932</v>
      </c>
      <c r="E76" s="13">
        <f t="shared" si="2"/>
        <v>328.79792447391179</v>
      </c>
      <c r="F76" s="163" t="s">
        <v>131</v>
      </c>
    </row>
    <row r="77" spans="1:6" ht="25.5">
      <c r="A77" s="1" t="s">
        <v>5</v>
      </c>
      <c r="B77" s="2" t="s">
        <v>80</v>
      </c>
      <c r="C77" s="3">
        <f>SUM(C78:C81)</f>
        <v>76318</v>
      </c>
      <c r="D77" s="3">
        <f>SUM(D78:D81)</f>
        <v>250932</v>
      </c>
      <c r="E77" s="3">
        <f t="shared" si="2"/>
        <v>328.79792447391179</v>
      </c>
      <c r="F77" s="161" t="s">
        <v>131</v>
      </c>
    </row>
    <row r="78" spans="1:6" ht="102">
      <c r="A78" s="4" t="s">
        <v>7</v>
      </c>
      <c r="B78" s="5" t="s">
        <v>81</v>
      </c>
      <c r="C78" s="6">
        <v>115053</v>
      </c>
      <c r="D78" s="6">
        <v>307147</v>
      </c>
      <c r="E78" s="7">
        <f t="shared" si="2"/>
        <v>266.96131348161282</v>
      </c>
      <c r="F78" s="160" t="s">
        <v>178</v>
      </c>
    </row>
    <row r="79" spans="1:6">
      <c r="A79" s="4" t="s">
        <v>7</v>
      </c>
      <c r="B79" s="5" t="s">
        <v>16</v>
      </c>
      <c r="C79" s="6"/>
      <c r="D79" s="6"/>
      <c r="E79" s="7" t="e">
        <f t="shared" si="2"/>
        <v>#DIV/0!</v>
      </c>
      <c r="F79" s="160"/>
    </row>
    <row r="80" spans="1:6">
      <c r="A80" s="4" t="s">
        <v>7</v>
      </c>
      <c r="B80" s="5" t="s">
        <v>17</v>
      </c>
      <c r="C80" s="6"/>
      <c r="D80" s="6"/>
      <c r="E80" s="7" t="e">
        <f t="shared" si="2"/>
        <v>#DIV/0!</v>
      </c>
      <c r="F80" s="160"/>
    </row>
    <row r="81" spans="1:6" ht="25.5">
      <c r="A81" s="4" t="s">
        <v>7</v>
      </c>
      <c r="B81" s="5" t="s">
        <v>18</v>
      </c>
      <c r="C81" s="6">
        <v>-38735</v>
      </c>
      <c r="D81" s="6">
        <v>-56215</v>
      </c>
      <c r="E81" s="7">
        <f t="shared" si="2"/>
        <v>145.12714599199688</v>
      </c>
      <c r="F81" s="160" t="s">
        <v>185</v>
      </c>
    </row>
    <row r="82" spans="1:6" ht="25.5">
      <c r="A82" s="1" t="s">
        <v>12</v>
      </c>
      <c r="B82" s="2" t="s">
        <v>82</v>
      </c>
      <c r="C82" s="3">
        <f>SUM(C83:C86)</f>
        <v>0</v>
      </c>
      <c r="D82" s="3">
        <f>SUM(D83:D86)</f>
        <v>0</v>
      </c>
      <c r="E82" s="3" t="e">
        <f t="shared" si="2"/>
        <v>#DIV/0!</v>
      </c>
      <c r="F82" s="161" t="s">
        <v>132</v>
      </c>
    </row>
    <row r="83" spans="1:6">
      <c r="A83" s="4" t="s">
        <v>7</v>
      </c>
      <c r="B83" s="5" t="s">
        <v>21</v>
      </c>
      <c r="C83" s="6"/>
      <c r="D83" s="6"/>
      <c r="E83" s="7" t="e">
        <f t="shared" si="2"/>
        <v>#DIV/0!</v>
      </c>
      <c r="F83" s="160"/>
    </row>
    <row r="84" spans="1:6">
      <c r="A84" s="4" t="s">
        <v>7</v>
      </c>
      <c r="B84" s="5" t="s">
        <v>16</v>
      </c>
      <c r="C84" s="6"/>
      <c r="D84" s="6"/>
      <c r="E84" s="7" t="e">
        <f t="shared" si="2"/>
        <v>#DIV/0!</v>
      </c>
      <c r="F84" s="160"/>
    </row>
    <row r="85" spans="1:6">
      <c r="A85" s="4" t="s">
        <v>7</v>
      </c>
      <c r="B85" s="5" t="s">
        <v>17</v>
      </c>
      <c r="C85" s="6"/>
      <c r="D85" s="6"/>
      <c r="E85" s="7" t="e">
        <f t="shared" si="2"/>
        <v>#DIV/0!</v>
      </c>
      <c r="F85" s="160"/>
    </row>
    <row r="86" spans="1:6">
      <c r="A86" s="4" t="s">
        <v>7</v>
      </c>
      <c r="B86" s="5" t="s">
        <v>18</v>
      </c>
      <c r="C86" s="6"/>
      <c r="D86" s="6"/>
      <c r="E86" s="7" t="e">
        <f t="shared" si="2"/>
        <v>#DIV/0!</v>
      </c>
      <c r="F86" s="160"/>
    </row>
    <row r="87" spans="1:6" ht="25.5">
      <c r="A87" s="1" t="s">
        <v>19</v>
      </c>
      <c r="B87" s="2" t="s">
        <v>23</v>
      </c>
      <c r="C87" s="3">
        <f>SUM(C88:C90)</f>
        <v>0</v>
      </c>
      <c r="D87" s="3">
        <f>SUM(D88:D90)</f>
        <v>0</v>
      </c>
      <c r="E87" s="3" t="e">
        <f t="shared" si="2"/>
        <v>#DIV/0!</v>
      </c>
      <c r="F87" s="161" t="s">
        <v>131</v>
      </c>
    </row>
    <row r="88" spans="1:6">
      <c r="A88" s="4" t="s">
        <v>7</v>
      </c>
      <c r="B88" s="5" t="s">
        <v>16</v>
      </c>
      <c r="C88" s="6"/>
      <c r="D88" s="6"/>
      <c r="E88" s="7" t="e">
        <f t="shared" si="2"/>
        <v>#DIV/0!</v>
      </c>
      <c r="F88" s="160"/>
    </row>
    <row r="89" spans="1:6">
      <c r="A89" s="4" t="s">
        <v>7</v>
      </c>
      <c r="B89" s="5" t="s">
        <v>17</v>
      </c>
      <c r="C89" s="6"/>
      <c r="D89" s="6"/>
      <c r="E89" s="7" t="e">
        <f t="shared" si="2"/>
        <v>#DIV/0!</v>
      </c>
      <c r="F89" s="160"/>
    </row>
    <row r="90" spans="1:6">
      <c r="A90" s="4" t="s">
        <v>7</v>
      </c>
      <c r="B90" s="5" t="s">
        <v>18</v>
      </c>
      <c r="C90" s="6"/>
      <c r="D90" s="6"/>
      <c r="E90" s="7" t="e">
        <f t="shared" si="2"/>
        <v>#DIV/0!</v>
      </c>
      <c r="F90" s="160"/>
    </row>
    <row r="91" spans="1:6" ht="38.25">
      <c r="A91" s="11" t="s">
        <v>83</v>
      </c>
      <c r="B91" s="12" t="s">
        <v>84</v>
      </c>
      <c r="C91" s="27">
        <f>C92</f>
        <v>115053</v>
      </c>
      <c r="D91" s="27">
        <f>D92</f>
        <v>307147</v>
      </c>
      <c r="E91" s="13">
        <f t="shared" si="2"/>
        <v>266.96131348161282</v>
      </c>
      <c r="F91" s="165" t="s">
        <v>118</v>
      </c>
    </row>
    <row r="92" spans="1:6" ht="25.5">
      <c r="A92" s="23" t="s">
        <v>7</v>
      </c>
      <c r="B92" s="21" t="s">
        <v>85</v>
      </c>
      <c r="C92" s="6">
        <v>115053</v>
      </c>
      <c r="D92" s="7">
        <v>307147</v>
      </c>
      <c r="E92" s="7">
        <f t="shared" si="2"/>
        <v>266.96131348161282</v>
      </c>
      <c r="F92" s="160" t="s">
        <v>179</v>
      </c>
    </row>
    <row r="93" spans="1:6" ht="25.5">
      <c r="A93" s="30" t="s">
        <v>86</v>
      </c>
      <c r="B93" s="31" t="s">
        <v>87</v>
      </c>
      <c r="C93" s="32"/>
      <c r="D93" s="32"/>
      <c r="E93" s="13" t="e">
        <f t="shared" si="2"/>
        <v>#DIV/0!</v>
      </c>
      <c r="F93" s="167" t="s">
        <v>131</v>
      </c>
    </row>
    <row r="94" spans="1:6" ht="38.25">
      <c r="A94" s="23"/>
      <c r="B94" s="21" t="s">
        <v>88</v>
      </c>
      <c r="C94" s="7">
        <v>239206</v>
      </c>
      <c r="D94" s="7">
        <v>231454</v>
      </c>
      <c r="E94" s="7">
        <f t="shared" si="2"/>
        <v>96.759278613412704</v>
      </c>
      <c r="F94" s="160" t="s">
        <v>180</v>
      </c>
    </row>
    <row r="95" spans="1:6" ht="25.5">
      <c r="A95" s="23"/>
      <c r="B95" s="21" t="s">
        <v>89</v>
      </c>
      <c r="C95" s="7">
        <v>73338</v>
      </c>
      <c r="D95" s="7">
        <v>20249</v>
      </c>
      <c r="E95" s="7">
        <f t="shared" si="2"/>
        <v>27.610515694455806</v>
      </c>
      <c r="F95" s="160" t="s">
        <v>181</v>
      </c>
    </row>
    <row r="96" spans="1:6" ht="25.5">
      <c r="A96" s="33" t="s">
        <v>7</v>
      </c>
      <c r="B96" s="34" t="s">
        <v>90</v>
      </c>
      <c r="C96" s="156">
        <v>9900</v>
      </c>
      <c r="D96" s="156">
        <v>18170</v>
      </c>
      <c r="E96" s="7">
        <f t="shared" si="2"/>
        <v>183.53535353535352</v>
      </c>
      <c r="F96" s="166" t="s">
        <v>182</v>
      </c>
    </row>
    <row r="97" spans="1:12" ht="33" customHeight="1">
      <c r="A97" s="35"/>
      <c r="B97" s="36" t="s">
        <v>91</v>
      </c>
      <c r="C97" s="39">
        <v>179574</v>
      </c>
      <c r="D97" s="39">
        <v>1947</v>
      </c>
      <c r="E97" s="7">
        <f t="shared" si="2"/>
        <v>1.0842326840188445</v>
      </c>
      <c r="F97" s="160" t="s">
        <v>183</v>
      </c>
    </row>
    <row r="98" spans="1:12" ht="26.25" thickBot="1">
      <c r="A98" s="37"/>
      <c r="B98" s="38" t="s">
        <v>90</v>
      </c>
      <c r="C98" s="40">
        <v>0</v>
      </c>
      <c r="D98" s="40">
        <v>1947</v>
      </c>
      <c r="E98" s="44" t="e">
        <f t="shared" si="2"/>
        <v>#DIV/0!</v>
      </c>
      <c r="F98" s="160" t="s">
        <v>184</v>
      </c>
    </row>
    <row r="100" spans="1:12">
      <c r="A100" s="87" t="s">
        <v>114</v>
      </c>
      <c r="B100" s="87"/>
      <c r="C100" s="87"/>
      <c r="D100" s="87"/>
      <c r="E100" s="87" t="s">
        <v>104</v>
      </c>
      <c r="F100" s="168"/>
    </row>
    <row r="101" spans="1:12" ht="15.75">
      <c r="A101" s="89" t="s">
        <v>155</v>
      </c>
      <c r="B101" s="90"/>
      <c r="C101" s="89"/>
      <c r="D101" s="89"/>
      <c r="E101" s="89"/>
      <c r="F101" s="169"/>
    </row>
    <row r="102" spans="1:12" ht="15.75">
      <c r="A102" s="89"/>
      <c r="B102" s="90"/>
      <c r="C102" s="89"/>
      <c r="D102" s="89"/>
      <c r="E102" s="89"/>
      <c r="F102" s="169"/>
    </row>
    <row r="103" spans="1:12" ht="15.75">
      <c r="A103" s="89"/>
      <c r="B103" s="89"/>
      <c r="C103" s="89"/>
      <c r="D103" s="89"/>
      <c r="E103" s="89"/>
      <c r="F103" s="169"/>
    </row>
    <row r="104" spans="1:12">
      <c r="A104" s="92" t="s">
        <v>105</v>
      </c>
      <c r="B104" s="92"/>
      <c r="C104" s="87"/>
      <c r="D104" s="87"/>
      <c r="E104" s="87"/>
      <c r="F104" s="168"/>
    </row>
    <row r="105" spans="1:12">
      <c r="A105" s="87"/>
      <c r="B105" s="87"/>
      <c r="C105" s="87"/>
      <c r="D105" s="87"/>
      <c r="E105" s="87"/>
      <c r="F105" s="168"/>
    </row>
    <row r="106" spans="1:12">
      <c r="A106" s="87"/>
      <c r="B106" s="87"/>
      <c r="C106" s="87"/>
      <c r="D106" s="87"/>
      <c r="E106" s="87"/>
      <c r="F106" s="168"/>
    </row>
    <row r="107" spans="1:12">
      <c r="A107" s="87" t="s">
        <v>106</v>
      </c>
      <c r="B107" s="87"/>
      <c r="C107" s="87"/>
      <c r="D107" s="87" t="s">
        <v>107</v>
      </c>
      <c r="E107" s="87"/>
      <c r="F107" s="168"/>
    </row>
    <row r="111" spans="1:12">
      <c r="L111" s="45"/>
    </row>
  </sheetData>
  <mergeCells count="1">
    <mergeCell ref="A2:F2"/>
  </mergeCells>
  <pageMargins left="0.70866141732283472" right="0.70866141732283472" top="0.74803149606299213" bottom="0.74803149606299213" header="0.31496062992125984" footer="0.31496062992125984"/>
  <pageSetup paperSize="9" scale="99" fitToHeight="0" orientation="landscape" r:id="rId1"/>
</worksheet>
</file>

<file path=xl/worksheets/sheet4.xml><?xml version="1.0" encoding="utf-8"?>
<worksheet xmlns="http://schemas.openxmlformats.org/spreadsheetml/2006/main" xmlns:r="http://schemas.openxmlformats.org/officeDocument/2006/relationships">
  <dimension ref="A2:I98"/>
  <sheetViews>
    <sheetView tabSelected="1" topLeftCell="A2" zoomScaleNormal="100" workbookViewId="0">
      <selection activeCell="D7" sqref="D7"/>
    </sheetView>
  </sheetViews>
  <sheetFormatPr defaultRowHeight="33.75" customHeight="1"/>
  <cols>
    <col min="1" max="1" width="14.375" style="197" customWidth="1"/>
    <col min="2" max="2" width="9" style="197"/>
    <col min="3" max="3" width="8.5" style="197" customWidth="1"/>
    <col min="4" max="4" width="9.75" style="197" customWidth="1"/>
    <col min="5" max="5" width="9" style="197"/>
    <col min="6" max="6" width="11.125" style="197" customWidth="1"/>
    <col min="7" max="7" width="9.75" style="197" customWidth="1"/>
    <col min="8" max="8" width="16.5" style="198" customWidth="1"/>
    <col min="9" max="9" width="62.5" style="199" customWidth="1"/>
    <col min="10" max="256" width="9" style="197"/>
    <col min="257" max="257" width="14.375" style="197" customWidth="1"/>
    <col min="258" max="258" width="9" style="197"/>
    <col min="259" max="259" width="8.5" style="197" customWidth="1"/>
    <col min="260" max="260" width="9.75" style="197" customWidth="1"/>
    <col min="261" max="261" width="9" style="197"/>
    <col min="262" max="262" width="11.125" style="197" customWidth="1"/>
    <col min="263" max="263" width="9.75" style="197" customWidth="1"/>
    <col min="264" max="264" width="16.5" style="197" customWidth="1"/>
    <col min="265" max="265" width="62.5" style="197" customWidth="1"/>
    <col min="266" max="512" width="9" style="197"/>
    <col min="513" max="513" width="14.375" style="197" customWidth="1"/>
    <col min="514" max="514" width="9" style="197"/>
    <col min="515" max="515" width="8.5" style="197" customWidth="1"/>
    <col min="516" max="516" width="9.75" style="197" customWidth="1"/>
    <col min="517" max="517" width="9" style="197"/>
    <col min="518" max="518" width="11.125" style="197" customWidth="1"/>
    <col min="519" max="519" width="9.75" style="197" customWidth="1"/>
    <col min="520" max="520" width="16.5" style="197" customWidth="1"/>
    <col min="521" max="521" width="62.5" style="197" customWidth="1"/>
    <col min="522" max="768" width="9" style="197"/>
    <col min="769" max="769" width="14.375" style="197" customWidth="1"/>
    <col min="770" max="770" width="9" style="197"/>
    <col min="771" max="771" width="8.5" style="197" customWidth="1"/>
    <col min="772" max="772" width="9.75" style="197" customWidth="1"/>
    <col min="773" max="773" width="9" style="197"/>
    <col min="774" max="774" width="11.125" style="197" customWidth="1"/>
    <col min="775" max="775" width="9.75" style="197" customWidth="1"/>
    <col min="776" max="776" width="16.5" style="197" customWidth="1"/>
    <col min="777" max="777" width="62.5" style="197" customWidth="1"/>
    <col min="778" max="1024" width="9" style="197"/>
    <col min="1025" max="1025" width="14.375" style="197" customWidth="1"/>
    <col min="1026" max="1026" width="9" style="197"/>
    <col min="1027" max="1027" width="8.5" style="197" customWidth="1"/>
    <col min="1028" max="1028" width="9.75" style="197" customWidth="1"/>
    <col min="1029" max="1029" width="9" style="197"/>
    <col min="1030" max="1030" width="11.125" style="197" customWidth="1"/>
    <col min="1031" max="1031" width="9.75" style="197" customWidth="1"/>
    <col min="1032" max="1032" width="16.5" style="197" customWidth="1"/>
    <col min="1033" max="1033" width="62.5" style="197" customWidth="1"/>
    <col min="1034" max="1280" width="9" style="197"/>
    <col min="1281" max="1281" width="14.375" style="197" customWidth="1"/>
    <col min="1282" max="1282" width="9" style="197"/>
    <col min="1283" max="1283" width="8.5" style="197" customWidth="1"/>
    <col min="1284" max="1284" width="9.75" style="197" customWidth="1"/>
    <col min="1285" max="1285" width="9" style="197"/>
    <col min="1286" max="1286" width="11.125" style="197" customWidth="1"/>
    <col min="1287" max="1287" width="9.75" style="197" customWidth="1"/>
    <col min="1288" max="1288" width="16.5" style="197" customWidth="1"/>
    <col min="1289" max="1289" width="62.5" style="197" customWidth="1"/>
    <col min="1290" max="1536" width="9" style="197"/>
    <col min="1537" max="1537" width="14.375" style="197" customWidth="1"/>
    <col min="1538" max="1538" width="9" style="197"/>
    <col min="1539" max="1539" width="8.5" style="197" customWidth="1"/>
    <col min="1540" max="1540" width="9.75" style="197" customWidth="1"/>
    <col min="1541" max="1541" width="9" style="197"/>
    <col min="1542" max="1542" width="11.125" style="197" customWidth="1"/>
    <col min="1543" max="1543" width="9.75" style="197" customWidth="1"/>
    <col min="1544" max="1544" width="16.5" style="197" customWidth="1"/>
    <col min="1545" max="1545" width="62.5" style="197" customWidth="1"/>
    <col min="1546" max="1792" width="9" style="197"/>
    <col min="1793" max="1793" width="14.375" style="197" customWidth="1"/>
    <col min="1794" max="1794" width="9" style="197"/>
    <col min="1795" max="1795" width="8.5" style="197" customWidth="1"/>
    <col min="1796" max="1796" width="9.75" style="197" customWidth="1"/>
    <col min="1797" max="1797" width="9" style="197"/>
    <col min="1798" max="1798" width="11.125" style="197" customWidth="1"/>
    <col min="1799" max="1799" width="9.75" style="197" customWidth="1"/>
    <col min="1800" max="1800" width="16.5" style="197" customWidth="1"/>
    <col min="1801" max="1801" width="62.5" style="197" customWidth="1"/>
    <col min="1802" max="2048" width="9" style="197"/>
    <col min="2049" max="2049" width="14.375" style="197" customWidth="1"/>
    <col min="2050" max="2050" width="9" style="197"/>
    <col min="2051" max="2051" width="8.5" style="197" customWidth="1"/>
    <col min="2052" max="2052" width="9.75" style="197" customWidth="1"/>
    <col min="2053" max="2053" width="9" style="197"/>
    <col min="2054" max="2054" width="11.125" style="197" customWidth="1"/>
    <col min="2055" max="2055" width="9.75" style="197" customWidth="1"/>
    <col min="2056" max="2056" width="16.5" style="197" customWidth="1"/>
    <col min="2057" max="2057" width="62.5" style="197" customWidth="1"/>
    <col min="2058" max="2304" width="9" style="197"/>
    <col min="2305" max="2305" width="14.375" style="197" customWidth="1"/>
    <col min="2306" max="2306" width="9" style="197"/>
    <col min="2307" max="2307" width="8.5" style="197" customWidth="1"/>
    <col min="2308" max="2308" width="9.75" style="197" customWidth="1"/>
    <col min="2309" max="2309" width="9" style="197"/>
    <col min="2310" max="2310" width="11.125" style="197" customWidth="1"/>
    <col min="2311" max="2311" width="9.75" style="197" customWidth="1"/>
    <col min="2312" max="2312" width="16.5" style="197" customWidth="1"/>
    <col min="2313" max="2313" width="62.5" style="197" customWidth="1"/>
    <col min="2314" max="2560" width="9" style="197"/>
    <col min="2561" max="2561" width="14.375" style="197" customWidth="1"/>
    <col min="2562" max="2562" width="9" style="197"/>
    <col min="2563" max="2563" width="8.5" style="197" customWidth="1"/>
    <col min="2564" max="2564" width="9.75" style="197" customWidth="1"/>
    <col min="2565" max="2565" width="9" style="197"/>
    <col min="2566" max="2566" width="11.125" style="197" customWidth="1"/>
    <col min="2567" max="2567" width="9.75" style="197" customWidth="1"/>
    <col min="2568" max="2568" width="16.5" style="197" customWidth="1"/>
    <col min="2569" max="2569" width="62.5" style="197" customWidth="1"/>
    <col min="2570" max="2816" width="9" style="197"/>
    <col min="2817" max="2817" width="14.375" style="197" customWidth="1"/>
    <col min="2818" max="2818" width="9" style="197"/>
    <col min="2819" max="2819" width="8.5" style="197" customWidth="1"/>
    <col min="2820" max="2820" width="9.75" style="197" customWidth="1"/>
    <col min="2821" max="2821" width="9" style="197"/>
    <col min="2822" max="2822" width="11.125" style="197" customWidth="1"/>
    <col min="2823" max="2823" width="9.75" style="197" customWidth="1"/>
    <col min="2824" max="2824" width="16.5" style="197" customWidth="1"/>
    <col min="2825" max="2825" width="62.5" style="197" customWidth="1"/>
    <col min="2826" max="3072" width="9" style="197"/>
    <col min="3073" max="3073" width="14.375" style="197" customWidth="1"/>
    <col min="3074" max="3074" width="9" style="197"/>
    <col min="3075" max="3075" width="8.5" style="197" customWidth="1"/>
    <col min="3076" max="3076" width="9.75" style="197" customWidth="1"/>
    <col min="3077" max="3077" width="9" style="197"/>
    <col min="3078" max="3078" width="11.125" style="197" customWidth="1"/>
    <col min="3079" max="3079" width="9.75" style="197" customWidth="1"/>
    <col min="3080" max="3080" width="16.5" style="197" customWidth="1"/>
    <col min="3081" max="3081" width="62.5" style="197" customWidth="1"/>
    <col min="3082" max="3328" width="9" style="197"/>
    <col min="3329" max="3329" width="14.375" style="197" customWidth="1"/>
    <col min="3330" max="3330" width="9" style="197"/>
    <col min="3331" max="3331" width="8.5" style="197" customWidth="1"/>
    <col min="3332" max="3332" width="9.75" style="197" customWidth="1"/>
    <col min="3333" max="3333" width="9" style="197"/>
    <col min="3334" max="3334" width="11.125" style="197" customWidth="1"/>
    <col min="3335" max="3335" width="9.75" style="197" customWidth="1"/>
    <col min="3336" max="3336" width="16.5" style="197" customWidth="1"/>
    <col min="3337" max="3337" width="62.5" style="197" customWidth="1"/>
    <col min="3338" max="3584" width="9" style="197"/>
    <col min="3585" max="3585" width="14.375" style="197" customWidth="1"/>
    <col min="3586" max="3586" width="9" style="197"/>
    <col min="3587" max="3587" width="8.5" style="197" customWidth="1"/>
    <col min="3588" max="3588" width="9.75" style="197" customWidth="1"/>
    <col min="3589" max="3589" width="9" style="197"/>
    <col min="3590" max="3590" width="11.125" style="197" customWidth="1"/>
    <col min="3591" max="3591" width="9.75" style="197" customWidth="1"/>
    <col min="3592" max="3592" width="16.5" style="197" customWidth="1"/>
    <col min="3593" max="3593" width="62.5" style="197" customWidth="1"/>
    <col min="3594" max="3840" width="9" style="197"/>
    <col min="3841" max="3841" width="14.375" style="197" customWidth="1"/>
    <col min="3842" max="3842" width="9" style="197"/>
    <col min="3843" max="3843" width="8.5" style="197" customWidth="1"/>
    <col min="3844" max="3844" width="9.75" style="197" customWidth="1"/>
    <col min="3845" max="3845" width="9" style="197"/>
    <col min="3846" max="3846" width="11.125" style="197" customWidth="1"/>
    <col min="3847" max="3847" width="9.75" style="197" customWidth="1"/>
    <col min="3848" max="3848" width="16.5" style="197" customWidth="1"/>
    <col min="3849" max="3849" width="62.5" style="197" customWidth="1"/>
    <col min="3850" max="4096" width="9" style="197"/>
    <col min="4097" max="4097" width="14.375" style="197" customWidth="1"/>
    <col min="4098" max="4098" width="9" style="197"/>
    <col min="4099" max="4099" width="8.5" style="197" customWidth="1"/>
    <col min="4100" max="4100" width="9.75" style="197" customWidth="1"/>
    <col min="4101" max="4101" width="9" style="197"/>
    <col min="4102" max="4102" width="11.125" style="197" customWidth="1"/>
    <col min="4103" max="4103" width="9.75" style="197" customWidth="1"/>
    <col min="4104" max="4104" width="16.5" style="197" customWidth="1"/>
    <col min="4105" max="4105" width="62.5" style="197" customWidth="1"/>
    <col min="4106" max="4352" width="9" style="197"/>
    <col min="4353" max="4353" width="14.375" style="197" customWidth="1"/>
    <col min="4354" max="4354" width="9" style="197"/>
    <col min="4355" max="4355" width="8.5" style="197" customWidth="1"/>
    <col min="4356" max="4356" width="9.75" style="197" customWidth="1"/>
    <col min="4357" max="4357" width="9" style="197"/>
    <col min="4358" max="4358" width="11.125" style="197" customWidth="1"/>
    <col min="4359" max="4359" width="9.75" style="197" customWidth="1"/>
    <col min="4360" max="4360" width="16.5" style="197" customWidth="1"/>
    <col min="4361" max="4361" width="62.5" style="197" customWidth="1"/>
    <col min="4362" max="4608" width="9" style="197"/>
    <col min="4609" max="4609" width="14.375" style="197" customWidth="1"/>
    <col min="4610" max="4610" width="9" style="197"/>
    <col min="4611" max="4611" width="8.5" style="197" customWidth="1"/>
    <col min="4612" max="4612" width="9.75" style="197" customWidth="1"/>
    <col min="4613" max="4613" width="9" style="197"/>
    <col min="4614" max="4614" width="11.125" style="197" customWidth="1"/>
    <col min="4615" max="4615" width="9.75" style="197" customWidth="1"/>
    <col min="4616" max="4616" width="16.5" style="197" customWidth="1"/>
    <col min="4617" max="4617" width="62.5" style="197" customWidth="1"/>
    <col min="4618" max="4864" width="9" style="197"/>
    <col min="4865" max="4865" width="14.375" style="197" customWidth="1"/>
    <col min="4866" max="4866" width="9" style="197"/>
    <col min="4867" max="4867" width="8.5" style="197" customWidth="1"/>
    <col min="4868" max="4868" width="9.75" style="197" customWidth="1"/>
    <col min="4869" max="4869" width="9" style="197"/>
    <col min="4870" max="4870" width="11.125" style="197" customWidth="1"/>
    <col min="4871" max="4871" width="9.75" style="197" customWidth="1"/>
    <col min="4872" max="4872" width="16.5" style="197" customWidth="1"/>
    <col min="4873" max="4873" width="62.5" style="197" customWidth="1"/>
    <col min="4874" max="5120" width="9" style="197"/>
    <col min="5121" max="5121" width="14.375" style="197" customWidth="1"/>
    <col min="5122" max="5122" width="9" style="197"/>
    <col min="5123" max="5123" width="8.5" style="197" customWidth="1"/>
    <col min="5124" max="5124" width="9.75" style="197" customWidth="1"/>
    <col min="5125" max="5125" width="9" style="197"/>
    <col min="5126" max="5126" width="11.125" style="197" customWidth="1"/>
    <col min="5127" max="5127" width="9.75" style="197" customWidth="1"/>
    <col min="5128" max="5128" width="16.5" style="197" customWidth="1"/>
    <col min="5129" max="5129" width="62.5" style="197" customWidth="1"/>
    <col min="5130" max="5376" width="9" style="197"/>
    <col min="5377" max="5377" width="14.375" style="197" customWidth="1"/>
    <col min="5378" max="5378" width="9" style="197"/>
    <col min="5379" max="5379" width="8.5" style="197" customWidth="1"/>
    <col min="5380" max="5380" width="9.75" style="197" customWidth="1"/>
    <col min="5381" max="5381" width="9" style="197"/>
    <col min="5382" max="5382" width="11.125" style="197" customWidth="1"/>
    <col min="5383" max="5383" width="9.75" style="197" customWidth="1"/>
    <col min="5384" max="5384" width="16.5" style="197" customWidth="1"/>
    <col min="5385" max="5385" width="62.5" style="197" customWidth="1"/>
    <col min="5386" max="5632" width="9" style="197"/>
    <col min="5633" max="5633" width="14.375" style="197" customWidth="1"/>
    <col min="5634" max="5634" width="9" style="197"/>
    <col min="5635" max="5635" width="8.5" style="197" customWidth="1"/>
    <col min="5636" max="5636" width="9.75" style="197" customWidth="1"/>
    <col min="5637" max="5637" width="9" style="197"/>
    <col min="5638" max="5638" width="11.125" style="197" customWidth="1"/>
    <col min="5639" max="5639" width="9.75" style="197" customWidth="1"/>
    <col min="5640" max="5640" width="16.5" style="197" customWidth="1"/>
    <col min="5641" max="5641" width="62.5" style="197" customWidth="1"/>
    <col min="5642" max="5888" width="9" style="197"/>
    <col min="5889" max="5889" width="14.375" style="197" customWidth="1"/>
    <col min="5890" max="5890" width="9" style="197"/>
    <col min="5891" max="5891" width="8.5" style="197" customWidth="1"/>
    <col min="5892" max="5892" width="9.75" style="197" customWidth="1"/>
    <col min="5893" max="5893" width="9" style="197"/>
    <col min="5894" max="5894" width="11.125" style="197" customWidth="1"/>
    <col min="5895" max="5895" width="9.75" style="197" customWidth="1"/>
    <col min="5896" max="5896" width="16.5" style="197" customWidth="1"/>
    <col min="5897" max="5897" width="62.5" style="197" customWidth="1"/>
    <col min="5898" max="6144" width="9" style="197"/>
    <col min="6145" max="6145" width="14.375" style="197" customWidth="1"/>
    <col min="6146" max="6146" width="9" style="197"/>
    <col min="6147" max="6147" width="8.5" style="197" customWidth="1"/>
    <col min="6148" max="6148" width="9.75" style="197" customWidth="1"/>
    <col min="6149" max="6149" width="9" style="197"/>
    <col min="6150" max="6150" width="11.125" style="197" customWidth="1"/>
    <col min="6151" max="6151" width="9.75" style="197" customWidth="1"/>
    <col min="6152" max="6152" width="16.5" style="197" customWidth="1"/>
    <col min="6153" max="6153" width="62.5" style="197" customWidth="1"/>
    <col min="6154" max="6400" width="9" style="197"/>
    <col min="6401" max="6401" width="14.375" style="197" customWidth="1"/>
    <col min="6402" max="6402" width="9" style="197"/>
    <col min="6403" max="6403" width="8.5" style="197" customWidth="1"/>
    <col min="6404" max="6404" width="9.75" style="197" customWidth="1"/>
    <col min="6405" max="6405" width="9" style="197"/>
    <col min="6406" max="6406" width="11.125" style="197" customWidth="1"/>
    <col min="6407" max="6407" width="9.75" style="197" customWidth="1"/>
    <col min="6408" max="6408" width="16.5" style="197" customWidth="1"/>
    <col min="6409" max="6409" width="62.5" style="197" customWidth="1"/>
    <col min="6410" max="6656" width="9" style="197"/>
    <col min="6657" max="6657" width="14.375" style="197" customWidth="1"/>
    <col min="6658" max="6658" width="9" style="197"/>
    <col min="6659" max="6659" width="8.5" style="197" customWidth="1"/>
    <col min="6660" max="6660" width="9.75" style="197" customWidth="1"/>
    <col min="6661" max="6661" width="9" style="197"/>
    <col min="6662" max="6662" width="11.125" style="197" customWidth="1"/>
    <col min="6663" max="6663" width="9.75" style="197" customWidth="1"/>
    <col min="6664" max="6664" width="16.5" style="197" customWidth="1"/>
    <col min="6665" max="6665" width="62.5" style="197" customWidth="1"/>
    <col min="6666" max="6912" width="9" style="197"/>
    <col min="6913" max="6913" width="14.375" style="197" customWidth="1"/>
    <col min="6914" max="6914" width="9" style="197"/>
    <col min="6915" max="6915" width="8.5" style="197" customWidth="1"/>
    <col min="6916" max="6916" width="9.75" style="197" customWidth="1"/>
    <col min="6917" max="6917" width="9" style="197"/>
    <col min="6918" max="6918" width="11.125" style="197" customWidth="1"/>
    <col min="6919" max="6919" width="9.75" style="197" customWidth="1"/>
    <col min="6920" max="6920" width="16.5" style="197" customWidth="1"/>
    <col min="6921" max="6921" width="62.5" style="197" customWidth="1"/>
    <col min="6922" max="7168" width="9" style="197"/>
    <col min="7169" max="7169" width="14.375" style="197" customWidth="1"/>
    <col min="7170" max="7170" width="9" style="197"/>
    <col min="7171" max="7171" width="8.5" style="197" customWidth="1"/>
    <col min="7172" max="7172" width="9.75" style="197" customWidth="1"/>
    <col min="7173" max="7173" width="9" style="197"/>
    <col min="7174" max="7174" width="11.125" style="197" customWidth="1"/>
    <col min="7175" max="7175" width="9.75" style="197" customWidth="1"/>
    <col min="7176" max="7176" width="16.5" style="197" customWidth="1"/>
    <col min="7177" max="7177" width="62.5" style="197" customWidth="1"/>
    <col min="7178" max="7424" width="9" style="197"/>
    <col min="7425" max="7425" width="14.375" style="197" customWidth="1"/>
    <col min="7426" max="7426" width="9" style="197"/>
    <col min="7427" max="7427" width="8.5" style="197" customWidth="1"/>
    <col min="7428" max="7428" width="9.75" style="197" customWidth="1"/>
    <col min="7429" max="7429" width="9" style="197"/>
    <col min="7430" max="7430" width="11.125" style="197" customWidth="1"/>
    <col min="7431" max="7431" width="9.75" style="197" customWidth="1"/>
    <col min="7432" max="7432" width="16.5" style="197" customWidth="1"/>
    <col min="7433" max="7433" width="62.5" style="197" customWidth="1"/>
    <col min="7434" max="7680" width="9" style="197"/>
    <col min="7681" max="7681" width="14.375" style="197" customWidth="1"/>
    <col min="7682" max="7682" width="9" style="197"/>
    <col min="7683" max="7683" width="8.5" style="197" customWidth="1"/>
    <col min="7684" max="7684" width="9.75" style="197" customWidth="1"/>
    <col min="7685" max="7685" width="9" style="197"/>
    <col min="7686" max="7686" width="11.125" style="197" customWidth="1"/>
    <col min="7687" max="7687" width="9.75" style="197" customWidth="1"/>
    <col min="7688" max="7688" width="16.5" style="197" customWidth="1"/>
    <col min="7689" max="7689" width="62.5" style="197" customWidth="1"/>
    <col min="7690" max="7936" width="9" style="197"/>
    <col min="7937" max="7937" width="14.375" style="197" customWidth="1"/>
    <col min="7938" max="7938" width="9" style="197"/>
    <col min="7939" max="7939" width="8.5" style="197" customWidth="1"/>
    <col min="7940" max="7940" width="9.75" style="197" customWidth="1"/>
    <col min="7941" max="7941" width="9" style="197"/>
    <col min="7942" max="7942" width="11.125" style="197" customWidth="1"/>
    <col min="7943" max="7943" width="9.75" style="197" customWidth="1"/>
    <col min="7944" max="7944" width="16.5" style="197" customWidth="1"/>
    <col min="7945" max="7945" width="62.5" style="197" customWidth="1"/>
    <col min="7946" max="8192" width="9" style="197"/>
    <col min="8193" max="8193" width="14.375" style="197" customWidth="1"/>
    <col min="8194" max="8194" width="9" style="197"/>
    <col min="8195" max="8195" width="8.5" style="197" customWidth="1"/>
    <col min="8196" max="8196" width="9.75" style="197" customWidth="1"/>
    <col min="8197" max="8197" width="9" style="197"/>
    <col min="8198" max="8198" width="11.125" style="197" customWidth="1"/>
    <col min="8199" max="8199" width="9.75" style="197" customWidth="1"/>
    <col min="8200" max="8200" width="16.5" style="197" customWidth="1"/>
    <col min="8201" max="8201" width="62.5" style="197" customWidth="1"/>
    <col min="8202" max="8448" width="9" style="197"/>
    <col min="8449" max="8449" width="14.375" style="197" customWidth="1"/>
    <col min="8450" max="8450" width="9" style="197"/>
    <col min="8451" max="8451" width="8.5" style="197" customWidth="1"/>
    <col min="8452" max="8452" width="9.75" style="197" customWidth="1"/>
    <col min="8453" max="8453" width="9" style="197"/>
    <col min="8454" max="8454" width="11.125" style="197" customWidth="1"/>
    <col min="8455" max="8455" width="9.75" style="197" customWidth="1"/>
    <col min="8456" max="8456" width="16.5" style="197" customWidth="1"/>
    <col min="8457" max="8457" width="62.5" style="197" customWidth="1"/>
    <col min="8458" max="8704" width="9" style="197"/>
    <col min="8705" max="8705" width="14.375" style="197" customWidth="1"/>
    <col min="8706" max="8706" width="9" style="197"/>
    <col min="8707" max="8707" width="8.5" style="197" customWidth="1"/>
    <col min="8708" max="8708" width="9.75" style="197" customWidth="1"/>
    <col min="8709" max="8709" width="9" style="197"/>
    <col min="8710" max="8710" width="11.125" style="197" customWidth="1"/>
    <col min="8711" max="8711" width="9.75" style="197" customWidth="1"/>
    <col min="8712" max="8712" width="16.5" style="197" customWidth="1"/>
    <col min="8713" max="8713" width="62.5" style="197" customWidth="1"/>
    <col min="8714" max="8960" width="9" style="197"/>
    <col min="8961" max="8961" width="14.375" style="197" customWidth="1"/>
    <col min="8962" max="8962" width="9" style="197"/>
    <col min="8963" max="8963" width="8.5" style="197" customWidth="1"/>
    <col min="8964" max="8964" width="9.75" style="197" customWidth="1"/>
    <col min="8965" max="8965" width="9" style="197"/>
    <col min="8966" max="8966" width="11.125" style="197" customWidth="1"/>
    <col min="8967" max="8967" width="9.75" style="197" customWidth="1"/>
    <col min="8968" max="8968" width="16.5" style="197" customWidth="1"/>
    <col min="8969" max="8969" width="62.5" style="197" customWidth="1"/>
    <col min="8970" max="9216" width="9" style="197"/>
    <col min="9217" max="9217" width="14.375" style="197" customWidth="1"/>
    <col min="9218" max="9218" width="9" style="197"/>
    <col min="9219" max="9219" width="8.5" style="197" customWidth="1"/>
    <col min="9220" max="9220" width="9.75" style="197" customWidth="1"/>
    <col min="9221" max="9221" width="9" style="197"/>
    <col min="9222" max="9222" width="11.125" style="197" customWidth="1"/>
    <col min="9223" max="9223" width="9.75" style="197" customWidth="1"/>
    <col min="9224" max="9224" width="16.5" style="197" customWidth="1"/>
    <col min="9225" max="9225" width="62.5" style="197" customWidth="1"/>
    <col min="9226" max="9472" width="9" style="197"/>
    <col min="9473" max="9473" width="14.375" style="197" customWidth="1"/>
    <col min="9474" max="9474" width="9" style="197"/>
    <col min="9475" max="9475" width="8.5" style="197" customWidth="1"/>
    <col min="9476" max="9476" width="9.75" style="197" customWidth="1"/>
    <col min="9477" max="9477" width="9" style="197"/>
    <col min="9478" max="9478" width="11.125" style="197" customWidth="1"/>
    <col min="9479" max="9479" width="9.75" style="197" customWidth="1"/>
    <col min="9480" max="9480" width="16.5" style="197" customWidth="1"/>
    <col min="9481" max="9481" width="62.5" style="197" customWidth="1"/>
    <col min="9482" max="9728" width="9" style="197"/>
    <col min="9729" max="9729" width="14.375" style="197" customWidth="1"/>
    <col min="9730" max="9730" width="9" style="197"/>
    <col min="9731" max="9731" width="8.5" style="197" customWidth="1"/>
    <col min="9732" max="9732" width="9.75" style="197" customWidth="1"/>
    <col min="9733" max="9733" width="9" style="197"/>
    <col min="9734" max="9734" width="11.125" style="197" customWidth="1"/>
    <col min="9735" max="9735" width="9.75" style="197" customWidth="1"/>
    <col min="9736" max="9736" width="16.5" style="197" customWidth="1"/>
    <col min="9737" max="9737" width="62.5" style="197" customWidth="1"/>
    <col min="9738" max="9984" width="9" style="197"/>
    <col min="9985" max="9985" width="14.375" style="197" customWidth="1"/>
    <col min="9986" max="9986" width="9" style="197"/>
    <col min="9987" max="9987" width="8.5" style="197" customWidth="1"/>
    <col min="9988" max="9988" width="9.75" style="197" customWidth="1"/>
    <col min="9989" max="9989" width="9" style="197"/>
    <col min="9990" max="9990" width="11.125" style="197" customWidth="1"/>
    <col min="9991" max="9991" width="9.75" style="197" customWidth="1"/>
    <col min="9992" max="9992" width="16.5" style="197" customWidth="1"/>
    <col min="9993" max="9993" width="62.5" style="197" customWidth="1"/>
    <col min="9994" max="10240" width="9" style="197"/>
    <col min="10241" max="10241" width="14.375" style="197" customWidth="1"/>
    <col min="10242" max="10242" width="9" style="197"/>
    <col min="10243" max="10243" width="8.5" style="197" customWidth="1"/>
    <col min="10244" max="10244" width="9.75" style="197" customWidth="1"/>
    <col min="10245" max="10245" width="9" style="197"/>
    <col min="10246" max="10246" width="11.125" style="197" customWidth="1"/>
    <col min="10247" max="10247" width="9.75" style="197" customWidth="1"/>
    <col min="10248" max="10248" width="16.5" style="197" customWidth="1"/>
    <col min="10249" max="10249" width="62.5" style="197" customWidth="1"/>
    <col min="10250" max="10496" width="9" style="197"/>
    <col min="10497" max="10497" width="14.375" style="197" customWidth="1"/>
    <col min="10498" max="10498" width="9" style="197"/>
    <col min="10499" max="10499" width="8.5" style="197" customWidth="1"/>
    <col min="10500" max="10500" width="9.75" style="197" customWidth="1"/>
    <col min="10501" max="10501" width="9" style="197"/>
    <col min="10502" max="10502" width="11.125" style="197" customWidth="1"/>
    <col min="10503" max="10503" width="9.75" style="197" customWidth="1"/>
    <col min="10504" max="10504" width="16.5" style="197" customWidth="1"/>
    <col min="10505" max="10505" width="62.5" style="197" customWidth="1"/>
    <col min="10506" max="10752" width="9" style="197"/>
    <col min="10753" max="10753" width="14.375" style="197" customWidth="1"/>
    <col min="10754" max="10754" width="9" style="197"/>
    <col min="10755" max="10755" width="8.5" style="197" customWidth="1"/>
    <col min="10756" max="10756" width="9.75" style="197" customWidth="1"/>
    <col min="10757" max="10757" width="9" style="197"/>
    <col min="10758" max="10758" width="11.125" style="197" customWidth="1"/>
    <col min="10759" max="10759" width="9.75" style="197" customWidth="1"/>
    <col min="10760" max="10760" width="16.5" style="197" customWidth="1"/>
    <col min="10761" max="10761" width="62.5" style="197" customWidth="1"/>
    <col min="10762" max="11008" width="9" style="197"/>
    <col min="11009" max="11009" width="14.375" style="197" customWidth="1"/>
    <col min="11010" max="11010" width="9" style="197"/>
    <col min="11011" max="11011" width="8.5" style="197" customWidth="1"/>
    <col min="11012" max="11012" width="9.75" style="197" customWidth="1"/>
    <col min="11013" max="11013" width="9" style="197"/>
    <col min="11014" max="11014" width="11.125" style="197" customWidth="1"/>
    <col min="11015" max="11015" width="9.75" style="197" customWidth="1"/>
    <col min="11016" max="11016" width="16.5" style="197" customWidth="1"/>
    <col min="11017" max="11017" width="62.5" style="197" customWidth="1"/>
    <col min="11018" max="11264" width="9" style="197"/>
    <col min="11265" max="11265" width="14.375" style="197" customWidth="1"/>
    <col min="11266" max="11266" width="9" style="197"/>
    <col min="11267" max="11267" width="8.5" style="197" customWidth="1"/>
    <col min="11268" max="11268" width="9.75" style="197" customWidth="1"/>
    <col min="11269" max="11269" width="9" style="197"/>
    <col min="11270" max="11270" width="11.125" style="197" customWidth="1"/>
    <col min="11271" max="11271" width="9.75" style="197" customWidth="1"/>
    <col min="11272" max="11272" width="16.5" style="197" customWidth="1"/>
    <col min="11273" max="11273" width="62.5" style="197" customWidth="1"/>
    <col min="11274" max="11520" width="9" style="197"/>
    <col min="11521" max="11521" width="14.375" style="197" customWidth="1"/>
    <col min="11522" max="11522" width="9" style="197"/>
    <col min="11523" max="11523" width="8.5" style="197" customWidth="1"/>
    <col min="11524" max="11524" width="9.75" style="197" customWidth="1"/>
    <col min="11525" max="11525" width="9" style="197"/>
    <col min="11526" max="11526" width="11.125" style="197" customWidth="1"/>
    <col min="11527" max="11527" width="9.75" style="197" customWidth="1"/>
    <col min="11528" max="11528" width="16.5" style="197" customWidth="1"/>
    <col min="11529" max="11529" width="62.5" style="197" customWidth="1"/>
    <col min="11530" max="11776" width="9" style="197"/>
    <col min="11777" max="11777" width="14.375" style="197" customWidth="1"/>
    <col min="11778" max="11778" width="9" style="197"/>
    <col min="11779" max="11779" width="8.5" style="197" customWidth="1"/>
    <col min="11780" max="11780" width="9.75" style="197" customWidth="1"/>
    <col min="11781" max="11781" width="9" style="197"/>
    <col min="11782" max="11782" width="11.125" style="197" customWidth="1"/>
    <col min="11783" max="11783" width="9.75" style="197" customWidth="1"/>
    <col min="11784" max="11784" width="16.5" style="197" customWidth="1"/>
    <col min="11785" max="11785" width="62.5" style="197" customWidth="1"/>
    <col min="11786" max="12032" width="9" style="197"/>
    <col min="12033" max="12033" width="14.375" style="197" customWidth="1"/>
    <col min="12034" max="12034" width="9" style="197"/>
    <col min="12035" max="12035" width="8.5" style="197" customWidth="1"/>
    <col min="12036" max="12036" width="9.75" style="197" customWidth="1"/>
    <col min="12037" max="12037" width="9" style="197"/>
    <col min="12038" max="12038" width="11.125" style="197" customWidth="1"/>
    <col min="12039" max="12039" width="9.75" style="197" customWidth="1"/>
    <col min="12040" max="12040" width="16.5" style="197" customWidth="1"/>
    <col min="12041" max="12041" width="62.5" style="197" customWidth="1"/>
    <col min="12042" max="12288" width="9" style="197"/>
    <col min="12289" max="12289" width="14.375" style="197" customWidth="1"/>
    <col min="12290" max="12290" width="9" style="197"/>
    <col min="12291" max="12291" width="8.5" style="197" customWidth="1"/>
    <col min="12292" max="12292" width="9.75" style="197" customWidth="1"/>
    <col min="12293" max="12293" width="9" style="197"/>
    <col min="12294" max="12294" width="11.125" style="197" customWidth="1"/>
    <col min="12295" max="12295" width="9.75" style="197" customWidth="1"/>
    <col min="12296" max="12296" width="16.5" style="197" customWidth="1"/>
    <col min="12297" max="12297" width="62.5" style="197" customWidth="1"/>
    <col min="12298" max="12544" width="9" style="197"/>
    <col min="12545" max="12545" width="14.375" style="197" customWidth="1"/>
    <col min="12546" max="12546" width="9" style="197"/>
    <col min="12547" max="12547" width="8.5" style="197" customWidth="1"/>
    <col min="12548" max="12548" width="9.75" style="197" customWidth="1"/>
    <col min="12549" max="12549" width="9" style="197"/>
    <col min="12550" max="12550" width="11.125" style="197" customWidth="1"/>
    <col min="12551" max="12551" width="9.75" style="197" customWidth="1"/>
    <col min="12552" max="12552" width="16.5" style="197" customWidth="1"/>
    <col min="12553" max="12553" width="62.5" style="197" customWidth="1"/>
    <col min="12554" max="12800" width="9" style="197"/>
    <col min="12801" max="12801" width="14.375" style="197" customWidth="1"/>
    <col min="12802" max="12802" width="9" style="197"/>
    <col min="12803" max="12803" width="8.5" style="197" customWidth="1"/>
    <col min="12804" max="12804" width="9.75" style="197" customWidth="1"/>
    <col min="12805" max="12805" width="9" style="197"/>
    <col min="12806" max="12806" width="11.125" style="197" customWidth="1"/>
    <col min="12807" max="12807" width="9.75" style="197" customWidth="1"/>
    <col min="12808" max="12808" width="16.5" style="197" customWidth="1"/>
    <col min="12809" max="12809" width="62.5" style="197" customWidth="1"/>
    <col min="12810" max="13056" width="9" style="197"/>
    <col min="13057" max="13057" width="14.375" style="197" customWidth="1"/>
    <col min="13058" max="13058" width="9" style="197"/>
    <col min="13059" max="13059" width="8.5" style="197" customWidth="1"/>
    <col min="13060" max="13060" width="9.75" style="197" customWidth="1"/>
    <col min="13061" max="13061" width="9" style="197"/>
    <col min="13062" max="13062" width="11.125" style="197" customWidth="1"/>
    <col min="13063" max="13063" width="9.75" style="197" customWidth="1"/>
    <col min="13064" max="13064" width="16.5" style="197" customWidth="1"/>
    <col min="13065" max="13065" width="62.5" style="197" customWidth="1"/>
    <col min="13066" max="13312" width="9" style="197"/>
    <col min="13313" max="13313" width="14.375" style="197" customWidth="1"/>
    <col min="13314" max="13314" width="9" style="197"/>
    <col min="13315" max="13315" width="8.5" style="197" customWidth="1"/>
    <col min="13316" max="13316" width="9.75" style="197" customWidth="1"/>
    <col min="13317" max="13317" width="9" style="197"/>
    <col min="13318" max="13318" width="11.125" style="197" customWidth="1"/>
    <col min="13319" max="13319" width="9.75" style="197" customWidth="1"/>
    <col min="13320" max="13320" width="16.5" style="197" customWidth="1"/>
    <col min="13321" max="13321" width="62.5" style="197" customWidth="1"/>
    <col min="13322" max="13568" width="9" style="197"/>
    <col min="13569" max="13569" width="14.375" style="197" customWidth="1"/>
    <col min="13570" max="13570" width="9" style="197"/>
    <col min="13571" max="13571" width="8.5" style="197" customWidth="1"/>
    <col min="13572" max="13572" width="9.75" style="197" customWidth="1"/>
    <col min="13573" max="13573" width="9" style="197"/>
    <col min="13574" max="13574" width="11.125" style="197" customWidth="1"/>
    <col min="13575" max="13575" width="9.75" style="197" customWidth="1"/>
    <col min="13576" max="13576" width="16.5" style="197" customWidth="1"/>
    <col min="13577" max="13577" width="62.5" style="197" customWidth="1"/>
    <col min="13578" max="13824" width="9" style="197"/>
    <col min="13825" max="13825" width="14.375" style="197" customWidth="1"/>
    <col min="13826" max="13826" width="9" style="197"/>
    <col min="13827" max="13827" width="8.5" style="197" customWidth="1"/>
    <col min="13828" max="13828" width="9.75" style="197" customWidth="1"/>
    <col min="13829" max="13829" width="9" style="197"/>
    <col min="13830" max="13830" width="11.125" style="197" customWidth="1"/>
    <col min="13831" max="13831" width="9.75" style="197" customWidth="1"/>
    <col min="13832" max="13832" width="16.5" style="197" customWidth="1"/>
    <col min="13833" max="13833" width="62.5" style="197" customWidth="1"/>
    <col min="13834" max="14080" width="9" style="197"/>
    <col min="14081" max="14081" width="14.375" style="197" customWidth="1"/>
    <col min="14082" max="14082" width="9" style="197"/>
    <col min="14083" max="14083" width="8.5" style="197" customWidth="1"/>
    <col min="14084" max="14084" width="9.75" style="197" customWidth="1"/>
    <col min="14085" max="14085" width="9" style="197"/>
    <col min="14086" max="14086" width="11.125" style="197" customWidth="1"/>
    <col min="14087" max="14087" width="9.75" style="197" customWidth="1"/>
    <col min="14088" max="14088" width="16.5" style="197" customWidth="1"/>
    <col min="14089" max="14089" width="62.5" style="197" customWidth="1"/>
    <col min="14090" max="14336" width="9" style="197"/>
    <col min="14337" max="14337" width="14.375" style="197" customWidth="1"/>
    <col min="14338" max="14338" width="9" style="197"/>
    <col min="14339" max="14339" width="8.5" style="197" customWidth="1"/>
    <col min="14340" max="14340" width="9.75" style="197" customWidth="1"/>
    <col min="14341" max="14341" width="9" style="197"/>
    <col min="14342" max="14342" width="11.125" style="197" customWidth="1"/>
    <col min="14343" max="14343" width="9.75" style="197" customWidth="1"/>
    <col min="14344" max="14344" width="16.5" style="197" customWidth="1"/>
    <col min="14345" max="14345" width="62.5" style="197" customWidth="1"/>
    <col min="14346" max="14592" width="9" style="197"/>
    <col min="14593" max="14593" width="14.375" style="197" customWidth="1"/>
    <col min="14594" max="14594" width="9" style="197"/>
    <col min="14595" max="14595" width="8.5" style="197" customWidth="1"/>
    <col min="14596" max="14596" width="9.75" style="197" customWidth="1"/>
    <col min="14597" max="14597" width="9" style="197"/>
    <col min="14598" max="14598" width="11.125" style="197" customWidth="1"/>
    <col min="14599" max="14599" width="9.75" style="197" customWidth="1"/>
    <col min="14600" max="14600" width="16.5" style="197" customWidth="1"/>
    <col min="14601" max="14601" width="62.5" style="197" customWidth="1"/>
    <col min="14602" max="14848" width="9" style="197"/>
    <col min="14849" max="14849" width="14.375" style="197" customWidth="1"/>
    <col min="14850" max="14850" width="9" style="197"/>
    <col min="14851" max="14851" width="8.5" style="197" customWidth="1"/>
    <col min="14852" max="14852" width="9.75" style="197" customWidth="1"/>
    <col min="14853" max="14853" width="9" style="197"/>
    <col min="14854" max="14854" width="11.125" style="197" customWidth="1"/>
    <col min="14855" max="14855" width="9.75" style="197" customWidth="1"/>
    <col min="14856" max="14856" width="16.5" style="197" customWidth="1"/>
    <col min="14857" max="14857" width="62.5" style="197" customWidth="1"/>
    <col min="14858" max="15104" width="9" style="197"/>
    <col min="15105" max="15105" width="14.375" style="197" customWidth="1"/>
    <col min="15106" max="15106" width="9" style="197"/>
    <col min="15107" max="15107" width="8.5" style="197" customWidth="1"/>
    <col min="15108" max="15108" width="9.75" style="197" customWidth="1"/>
    <col min="15109" max="15109" width="9" style="197"/>
    <col min="15110" max="15110" width="11.125" style="197" customWidth="1"/>
    <col min="15111" max="15111" width="9.75" style="197" customWidth="1"/>
    <col min="15112" max="15112" width="16.5" style="197" customWidth="1"/>
    <col min="15113" max="15113" width="62.5" style="197" customWidth="1"/>
    <col min="15114" max="15360" width="9" style="197"/>
    <col min="15361" max="15361" width="14.375" style="197" customWidth="1"/>
    <col min="15362" max="15362" width="9" style="197"/>
    <col min="15363" max="15363" width="8.5" style="197" customWidth="1"/>
    <col min="15364" max="15364" width="9.75" style="197" customWidth="1"/>
    <col min="15365" max="15365" width="9" style="197"/>
    <col min="15366" max="15366" width="11.125" style="197" customWidth="1"/>
    <col min="15367" max="15367" width="9.75" style="197" customWidth="1"/>
    <col min="15368" max="15368" width="16.5" style="197" customWidth="1"/>
    <col min="15369" max="15369" width="62.5" style="197" customWidth="1"/>
    <col min="15370" max="15616" width="9" style="197"/>
    <col min="15617" max="15617" width="14.375" style="197" customWidth="1"/>
    <col min="15618" max="15618" width="9" style="197"/>
    <col min="15619" max="15619" width="8.5" style="197" customWidth="1"/>
    <col min="15620" max="15620" width="9.75" style="197" customWidth="1"/>
    <col min="15621" max="15621" width="9" style="197"/>
    <col min="15622" max="15622" width="11.125" style="197" customWidth="1"/>
    <col min="15623" max="15623" width="9.75" style="197" customWidth="1"/>
    <col min="15624" max="15624" width="16.5" style="197" customWidth="1"/>
    <col min="15625" max="15625" width="62.5" style="197" customWidth="1"/>
    <col min="15626" max="15872" width="9" style="197"/>
    <col min="15873" max="15873" width="14.375" style="197" customWidth="1"/>
    <col min="15874" max="15874" width="9" style="197"/>
    <col min="15875" max="15875" width="8.5" style="197" customWidth="1"/>
    <col min="15876" max="15876" width="9.75" style="197" customWidth="1"/>
    <col min="15877" max="15877" width="9" style="197"/>
    <col min="15878" max="15878" width="11.125" style="197" customWidth="1"/>
    <col min="15879" max="15879" width="9.75" style="197" customWidth="1"/>
    <col min="15880" max="15880" width="16.5" style="197" customWidth="1"/>
    <col min="15881" max="15881" width="62.5" style="197" customWidth="1"/>
    <col min="15882" max="16128" width="9" style="197"/>
    <col min="16129" max="16129" width="14.375" style="197" customWidth="1"/>
    <col min="16130" max="16130" width="9" style="197"/>
    <col min="16131" max="16131" width="8.5" style="197" customWidth="1"/>
    <col min="16132" max="16132" width="9.75" style="197" customWidth="1"/>
    <col min="16133" max="16133" width="9" style="197"/>
    <col min="16134" max="16134" width="11.125" style="197" customWidth="1"/>
    <col min="16135" max="16135" width="9.75" style="197" customWidth="1"/>
    <col min="16136" max="16136" width="16.5" style="197" customWidth="1"/>
    <col min="16137" max="16137" width="62.5" style="197" customWidth="1"/>
    <col min="16138" max="16384" width="9" style="197"/>
  </cols>
  <sheetData>
    <row r="2" spans="1:9" ht="33.75" customHeight="1">
      <c r="A2" s="196" t="s">
        <v>119</v>
      </c>
      <c r="B2" s="196"/>
      <c r="C2" s="196"/>
      <c r="D2" s="196"/>
      <c r="E2" s="196"/>
      <c r="F2" s="196"/>
      <c r="G2" s="196"/>
      <c r="H2" s="196"/>
      <c r="I2" s="196"/>
    </row>
    <row r="3" spans="1:9" ht="33.75" customHeight="1" thickBot="1"/>
    <row r="4" spans="1:9" ht="33.75" customHeight="1">
      <c r="A4" s="200" t="s">
        <v>117</v>
      </c>
      <c r="B4" s="201" t="s">
        <v>92</v>
      </c>
      <c r="C4" s="201"/>
      <c r="D4" s="202" t="s">
        <v>94</v>
      </c>
      <c r="E4" s="203"/>
      <c r="F4" s="203"/>
      <c r="G4" s="203"/>
      <c r="H4" s="203"/>
      <c r="I4" s="204"/>
    </row>
    <row r="5" spans="1:9" ht="33.75" customHeight="1" thickBot="1">
      <c r="A5" s="205"/>
      <c r="B5" s="206" t="s">
        <v>122</v>
      </c>
      <c r="C5" s="206" t="s">
        <v>115</v>
      </c>
      <c r="D5" s="206" t="s">
        <v>125</v>
      </c>
      <c r="E5" s="206" t="s">
        <v>122</v>
      </c>
      <c r="F5" s="206" t="s">
        <v>115</v>
      </c>
      <c r="G5" s="207" t="s">
        <v>95</v>
      </c>
      <c r="H5" s="208" t="s">
        <v>96</v>
      </c>
      <c r="I5" s="209" t="s">
        <v>129</v>
      </c>
    </row>
    <row r="6" spans="1:9" ht="33.75" customHeight="1" thickBot="1">
      <c r="A6" s="210">
        <v>1</v>
      </c>
      <c r="B6" s="211">
        <v>2</v>
      </c>
      <c r="C6" s="211">
        <v>3</v>
      </c>
      <c r="D6" s="211"/>
      <c r="E6" s="211">
        <v>4</v>
      </c>
      <c r="F6" s="211">
        <v>5</v>
      </c>
      <c r="G6" s="212">
        <v>6</v>
      </c>
      <c r="H6" s="213">
        <v>7</v>
      </c>
      <c r="I6" s="214">
        <v>8</v>
      </c>
    </row>
    <row r="7" spans="1:9" ht="53.25" customHeight="1">
      <c r="A7" s="215" t="s">
        <v>0</v>
      </c>
      <c r="B7" s="216">
        <v>10</v>
      </c>
      <c r="C7" s="216">
        <v>1000</v>
      </c>
      <c r="D7" s="216"/>
      <c r="E7" s="216">
        <v>10</v>
      </c>
      <c r="F7" s="216">
        <v>3000</v>
      </c>
      <c r="G7" s="217">
        <f>E7/B7</f>
        <v>1</v>
      </c>
      <c r="H7" s="217">
        <f>F7/C7</f>
        <v>3</v>
      </c>
      <c r="I7" s="218" t="s">
        <v>202</v>
      </c>
    </row>
    <row r="8" spans="1:9" ht="58.5" customHeight="1">
      <c r="A8" s="219"/>
      <c r="B8" s="220">
        <v>0</v>
      </c>
      <c r="C8" s="220">
        <v>0</v>
      </c>
      <c r="D8" s="220"/>
      <c r="E8" s="220">
        <v>8</v>
      </c>
      <c r="F8" s="220">
        <v>700</v>
      </c>
      <c r="G8" s="221" t="e">
        <f t="shared" ref="G8:H23" si="0">E8/B8</f>
        <v>#DIV/0!</v>
      </c>
      <c r="H8" s="221" t="e">
        <f t="shared" si="0"/>
        <v>#DIV/0!</v>
      </c>
      <c r="I8" s="222" t="s">
        <v>203</v>
      </c>
    </row>
    <row r="9" spans="1:9" ht="33.75" customHeight="1">
      <c r="A9" s="219"/>
      <c r="B9" s="220">
        <v>1</v>
      </c>
      <c r="C9" s="220">
        <v>200</v>
      </c>
      <c r="D9" s="220"/>
      <c r="E9" s="220">
        <v>1</v>
      </c>
      <c r="F9" s="220">
        <v>150</v>
      </c>
      <c r="G9" s="221">
        <f t="shared" si="0"/>
        <v>1</v>
      </c>
      <c r="H9" s="221">
        <f t="shared" si="0"/>
        <v>0.75</v>
      </c>
      <c r="I9" s="222" t="s">
        <v>204</v>
      </c>
    </row>
    <row r="10" spans="1:9" ht="33.75" customHeight="1">
      <c r="A10" s="219"/>
      <c r="B10" s="220">
        <v>1</v>
      </c>
      <c r="C10" s="220">
        <v>500</v>
      </c>
      <c r="D10" s="220"/>
      <c r="E10" s="220">
        <v>0</v>
      </c>
      <c r="F10" s="220">
        <v>0</v>
      </c>
      <c r="G10" s="221">
        <f t="shared" si="0"/>
        <v>0</v>
      </c>
      <c r="H10" s="221">
        <v>0</v>
      </c>
      <c r="I10" s="222" t="s">
        <v>205</v>
      </c>
    </row>
    <row r="11" spans="1:9" ht="33.75" customHeight="1">
      <c r="A11" s="219"/>
      <c r="B11" s="220">
        <v>7</v>
      </c>
      <c r="C11" s="220">
        <v>2700</v>
      </c>
      <c r="D11" s="220"/>
      <c r="E11" s="220">
        <v>0</v>
      </c>
      <c r="F11" s="220">
        <v>0</v>
      </c>
      <c r="G11" s="221">
        <f t="shared" si="0"/>
        <v>0</v>
      </c>
      <c r="H11" s="221">
        <f t="shared" si="0"/>
        <v>0</v>
      </c>
      <c r="I11" s="223" t="s">
        <v>206</v>
      </c>
    </row>
    <row r="12" spans="1:9" ht="33.75" customHeight="1">
      <c r="A12" s="219"/>
      <c r="B12" s="220">
        <v>6</v>
      </c>
      <c r="C12" s="220">
        <v>1000</v>
      </c>
      <c r="D12" s="220"/>
      <c r="E12" s="220">
        <v>0</v>
      </c>
      <c r="F12" s="220">
        <v>0</v>
      </c>
      <c r="G12" s="221">
        <f t="shared" si="0"/>
        <v>0</v>
      </c>
      <c r="H12" s="221">
        <f t="shared" si="0"/>
        <v>0</v>
      </c>
      <c r="I12" s="223" t="s">
        <v>207</v>
      </c>
    </row>
    <row r="13" spans="1:9" ht="33.75" customHeight="1">
      <c r="A13" s="219"/>
      <c r="B13" s="220">
        <v>4</v>
      </c>
      <c r="C13" s="220">
        <v>300</v>
      </c>
      <c r="D13" s="220"/>
      <c r="E13" s="220">
        <v>0</v>
      </c>
      <c r="F13" s="220">
        <v>0</v>
      </c>
      <c r="G13" s="221">
        <f t="shared" si="0"/>
        <v>0</v>
      </c>
      <c r="H13" s="221">
        <f t="shared" si="0"/>
        <v>0</v>
      </c>
      <c r="I13" s="223" t="s">
        <v>208</v>
      </c>
    </row>
    <row r="14" spans="1:9" ht="33.75" customHeight="1">
      <c r="A14" s="219"/>
      <c r="B14" s="220">
        <v>5</v>
      </c>
      <c r="C14" s="220">
        <v>500</v>
      </c>
      <c r="D14" s="220"/>
      <c r="E14" s="220">
        <v>0</v>
      </c>
      <c r="F14" s="220">
        <v>0</v>
      </c>
      <c r="G14" s="221">
        <f t="shared" si="0"/>
        <v>0</v>
      </c>
      <c r="H14" s="221">
        <f t="shared" si="0"/>
        <v>0</v>
      </c>
      <c r="I14" s="222" t="s">
        <v>209</v>
      </c>
    </row>
    <row r="15" spans="1:9" ht="33.75" customHeight="1">
      <c r="A15" s="219"/>
      <c r="B15" s="220">
        <v>2</v>
      </c>
      <c r="C15" s="220">
        <v>2000</v>
      </c>
      <c r="D15" s="220"/>
      <c r="E15" s="220">
        <v>0</v>
      </c>
      <c r="F15" s="220">
        <v>0</v>
      </c>
      <c r="G15" s="221">
        <f t="shared" si="0"/>
        <v>0</v>
      </c>
      <c r="H15" s="221">
        <f t="shared" si="0"/>
        <v>0</v>
      </c>
      <c r="I15" s="222" t="s">
        <v>210</v>
      </c>
    </row>
    <row r="16" spans="1:9" ht="33.75" customHeight="1">
      <c r="A16" s="219"/>
      <c r="B16" s="220">
        <v>4</v>
      </c>
      <c r="C16" s="220">
        <v>10000</v>
      </c>
      <c r="D16" s="220"/>
      <c r="E16" s="220">
        <v>4</v>
      </c>
      <c r="F16" s="220">
        <v>10000</v>
      </c>
      <c r="G16" s="221">
        <f t="shared" si="0"/>
        <v>1</v>
      </c>
      <c r="H16" s="221">
        <f t="shared" si="0"/>
        <v>1</v>
      </c>
      <c r="I16" s="222" t="s">
        <v>211</v>
      </c>
    </row>
    <row r="17" spans="1:9" ht="118.5" customHeight="1">
      <c r="A17" s="219"/>
      <c r="B17" s="220">
        <v>32</v>
      </c>
      <c r="C17" s="220">
        <v>16000</v>
      </c>
      <c r="D17" s="220"/>
      <c r="E17" s="220">
        <v>40</v>
      </c>
      <c r="F17" s="220">
        <v>12000</v>
      </c>
      <c r="G17" s="221">
        <f t="shared" si="0"/>
        <v>1.25</v>
      </c>
      <c r="H17" s="221"/>
      <c r="I17" s="222" t="s">
        <v>212</v>
      </c>
    </row>
    <row r="18" spans="1:9" ht="33.75" customHeight="1">
      <c r="A18" s="219"/>
      <c r="B18" s="220">
        <v>5</v>
      </c>
      <c r="C18" s="220">
        <v>2000</v>
      </c>
      <c r="D18" s="220"/>
      <c r="E18" s="220">
        <v>5</v>
      </c>
      <c r="F18" s="220">
        <v>2000</v>
      </c>
      <c r="G18" s="221">
        <f t="shared" si="0"/>
        <v>1</v>
      </c>
      <c r="H18" s="221">
        <f t="shared" si="0"/>
        <v>1</v>
      </c>
      <c r="I18" s="222" t="s">
        <v>213</v>
      </c>
    </row>
    <row r="19" spans="1:9" ht="69.75" customHeight="1">
      <c r="A19" s="219"/>
      <c r="B19" s="220">
        <v>0</v>
      </c>
      <c r="C19" s="220">
        <v>0</v>
      </c>
      <c r="D19" s="220"/>
      <c r="E19" s="220">
        <v>13</v>
      </c>
      <c r="F19" s="220">
        <v>3000</v>
      </c>
      <c r="G19" s="221" t="e">
        <f t="shared" si="0"/>
        <v>#DIV/0!</v>
      </c>
      <c r="H19" s="221" t="e">
        <f t="shared" si="0"/>
        <v>#DIV/0!</v>
      </c>
      <c r="I19" s="222" t="s">
        <v>214</v>
      </c>
    </row>
    <row r="20" spans="1:9" ht="33.75" customHeight="1">
      <c r="A20" s="224"/>
      <c r="B20" s="220">
        <v>0</v>
      </c>
      <c r="C20" s="220">
        <v>0</v>
      </c>
      <c r="D20" s="220"/>
      <c r="E20" s="220">
        <v>1</v>
      </c>
      <c r="F20" s="220">
        <v>100</v>
      </c>
      <c r="G20" s="221" t="e">
        <f t="shared" si="0"/>
        <v>#DIV/0!</v>
      </c>
      <c r="H20" s="221" t="e">
        <f t="shared" si="0"/>
        <v>#DIV/0!</v>
      </c>
      <c r="I20" s="222" t="s">
        <v>215</v>
      </c>
    </row>
    <row r="21" spans="1:9" ht="98.25" customHeight="1">
      <c r="A21" s="224"/>
      <c r="B21" s="220">
        <v>0</v>
      </c>
      <c r="C21" s="220">
        <v>0</v>
      </c>
      <c r="D21" s="220"/>
      <c r="E21" s="220">
        <v>30</v>
      </c>
      <c r="F21" s="220">
        <v>10000</v>
      </c>
      <c r="G21" s="221" t="e">
        <f t="shared" si="0"/>
        <v>#DIV/0!</v>
      </c>
      <c r="H21" s="221" t="e">
        <f t="shared" si="0"/>
        <v>#DIV/0!</v>
      </c>
      <c r="I21" s="222" t="s">
        <v>216</v>
      </c>
    </row>
    <row r="22" spans="1:9" ht="33.75" customHeight="1">
      <c r="A22" s="224"/>
      <c r="B22" s="220">
        <v>1</v>
      </c>
      <c r="C22" s="220">
        <v>10000</v>
      </c>
      <c r="D22" s="220"/>
      <c r="E22" s="220">
        <v>2</v>
      </c>
      <c r="F22" s="220">
        <v>500</v>
      </c>
      <c r="G22" s="221">
        <f t="shared" si="0"/>
        <v>2</v>
      </c>
      <c r="H22" s="221">
        <f t="shared" si="0"/>
        <v>0.05</v>
      </c>
      <c r="I22" s="222" t="s">
        <v>217</v>
      </c>
    </row>
    <row r="23" spans="1:9" ht="33.75" customHeight="1">
      <c r="A23" s="224"/>
      <c r="B23" s="220">
        <v>1</v>
      </c>
      <c r="C23" s="220">
        <v>300</v>
      </c>
      <c r="D23" s="220"/>
      <c r="E23" s="220">
        <v>0</v>
      </c>
      <c r="F23" s="220">
        <v>0</v>
      </c>
      <c r="G23" s="221">
        <f t="shared" si="0"/>
        <v>0</v>
      </c>
      <c r="H23" s="221">
        <f t="shared" si="0"/>
        <v>0</v>
      </c>
      <c r="I23" s="222" t="s">
        <v>218</v>
      </c>
    </row>
    <row r="24" spans="1:9" ht="33.75" customHeight="1">
      <c r="A24" s="224"/>
      <c r="B24" s="220">
        <v>0</v>
      </c>
      <c r="C24" s="220">
        <v>0</v>
      </c>
      <c r="D24" s="220"/>
      <c r="E24" s="220">
        <v>3</v>
      </c>
      <c r="F24" s="220">
        <v>450</v>
      </c>
      <c r="G24" s="221" t="e">
        <f t="shared" ref="G24:H85" si="1">E24/B24</f>
        <v>#DIV/0!</v>
      </c>
      <c r="H24" s="221" t="e">
        <f t="shared" si="1"/>
        <v>#DIV/0!</v>
      </c>
      <c r="I24" s="222" t="s">
        <v>219</v>
      </c>
    </row>
    <row r="25" spans="1:9" ht="98.25" customHeight="1">
      <c r="A25" s="224"/>
      <c r="B25" s="220">
        <v>0</v>
      </c>
      <c r="C25" s="220">
        <v>0</v>
      </c>
      <c r="D25" s="220"/>
      <c r="E25" s="220">
        <v>1</v>
      </c>
      <c r="F25" s="220">
        <v>400</v>
      </c>
      <c r="G25" s="221" t="e">
        <f t="shared" si="1"/>
        <v>#DIV/0!</v>
      </c>
      <c r="H25" s="221" t="e">
        <f t="shared" si="1"/>
        <v>#DIV/0!</v>
      </c>
      <c r="I25" s="222" t="s">
        <v>220</v>
      </c>
    </row>
    <row r="26" spans="1:9" ht="33.75" customHeight="1">
      <c r="A26" s="224"/>
      <c r="B26" s="220">
        <v>4</v>
      </c>
      <c r="C26" s="220">
        <v>500</v>
      </c>
      <c r="D26" s="220"/>
      <c r="E26" s="220">
        <v>1</v>
      </c>
      <c r="F26" s="220">
        <v>3000</v>
      </c>
      <c r="G26" s="221">
        <f t="shared" si="1"/>
        <v>0.25</v>
      </c>
      <c r="H26" s="221">
        <f t="shared" si="1"/>
        <v>6</v>
      </c>
      <c r="I26" s="222" t="s">
        <v>221</v>
      </c>
    </row>
    <row r="27" spans="1:9" ht="33.75" customHeight="1">
      <c r="A27" s="224"/>
      <c r="B27" s="220">
        <v>0</v>
      </c>
      <c r="C27" s="220">
        <v>0</v>
      </c>
      <c r="D27" s="220"/>
      <c r="E27" s="220">
        <v>3</v>
      </c>
      <c r="F27" s="220">
        <v>150</v>
      </c>
      <c r="G27" s="221" t="e">
        <f t="shared" si="1"/>
        <v>#DIV/0!</v>
      </c>
      <c r="H27" s="221" t="e">
        <f t="shared" si="1"/>
        <v>#DIV/0!</v>
      </c>
      <c r="I27" s="222" t="s">
        <v>222</v>
      </c>
    </row>
    <row r="28" spans="1:9" ht="33.75" customHeight="1">
      <c r="A28" s="224"/>
      <c r="B28" s="220">
        <v>1</v>
      </c>
      <c r="C28" s="220">
        <v>3000</v>
      </c>
      <c r="D28" s="220"/>
      <c r="E28" s="220">
        <v>3</v>
      </c>
      <c r="F28" s="220">
        <v>5000</v>
      </c>
      <c r="G28" s="221">
        <f t="shared" si="1"/>
        <v>3</v>
      </c>
      <c r="H28" s="221">
        <f t="shared" si="1"/>
        <v>1.6666666666666667</v>
      </c>
      <c r="I28" s="222" t="s">
        <v>223</v>
      </c>
    </row>
    <row r="29" spans="1:9" ht="33.75" customHeight="1">
      <c r="A29" s="224"/>
      <c r="B29" s="220"/>
      <c r="C29" s="220"/>
      <c r="D29" s="220"/>
      <c r="E29" s="220"/>
      <c r="F29" s="220"/>
      <c r="G29" s="221" t="e">
        <f t="shared" si="1"/>
        <v>#DIV/0!</v>
      </c>
      <c r="H29" s="221" t="e">
        <f t="shared" si="1"/>
        <v>#DIV/0!</v>
      </c>
      <c r="I29" s="222"/>
    </row>
    <row r="30" spans="1:9" ht="33.75" customHeight="1">
      <c r="A30" s="225" t="s">
        <v>99</v>
      </c>
      <c r="B30" s="226">
        <v>84</v>
      </c>
      <c r="C30" s="226">
        <v>50000</v>
      </c>
      <c r="D30" s="226">
        <f>SUM(D7:D29)</f>
        <v>0</v>
      </c>
      <c r="E30" s="226">
        <v>125</v>
      </c>
      <c r="F30" s="226">
        <v>50450</v>
      </c>
      <c r="G30" s="227">
        <f t="shared" si="1"/>
        <v>1.4880952380952381</v>
      </c>
      <c r="H30" s="227">
        <f t="shared" si="1"/>
        <v>1.0089999999999999</v>
      </c>
      <c r="I30" s="228"/>
    </row>
    <row r="31" spans="1:9" ht="68.25" customHeight="1">
      <c r="A31" s="219" t="s">
        <v>120</v>
      </c>
      <c r="B31" s="220">
        <v>1</v>
      </c>
      <c r="C31" s="220">
        <v>500</v>
      </c>
      <c r="D31" s="220"/>
      <c r="E31" s="220">
        <v>1</v>
      </c>
      <c r="F31" s="220">
        <v>500</v>
      </c>
      <c r="G31" s="221">
        <f t="shared" si="1"/>
        <v>1</v>
      </c>
      <c r="H31" s="221">
        <f t="shared" si="1"/>
        <v>1</v>
      </c>
      <c r="I31" s="222" t="s">
        <v>224</v>
      </c>
    </row>
    <row r="32" spans="1:9" ht="33.75" customHeight="1">
      <c r="A32" s="224"/>
      <c r="B32" s="220">
        <v>0</v>
      </c>
      <c r="C32" s="220">
        <v>0</v>
      </c>
      <c r="D32" s="220"/>
      <c r="E32" s="220">
        <v>1</v>
      </c>
      <c r="F32" s="220">
        <v>1000</v>
      </c>
      <c r="G32" s="221" t="e">
        <f t="shared" si="1"/>
        <v>#DIV/0!</v>
      </c>
      <c r="H32" s="221" t="e">
        <f t="shared" si="1"/>
        <v>#DIV/0!</v>
      </c>
      <c r="I32" s="222" t="s">
        <v>225</v>
      </c>
    </row>
    <row r="33" spans="1:9" ht="69.75" customHeight="1">
      <c r="A33" s="224"/>
      <c r="B33" s="220">
        <v>0</v>
      </c>
      <c r="C33" s="220">
        <v>0</v>
      </c>
      <c r="D33" s="220"/>
      <c r="E33" s="220">
        <v>1</v>
      </c>
      <c r="F33" s="220">
        <v>300</v>
      </c>
      <c r="G33" s="221" t="e">
        <f t="shared" si="1"/>
        <v>#DIV/0!</v>
      </c>
      <c r="H33" s="221" t="e">
        <f t="shared" si="1"/>
        <v>#DIV/0!</v>
      </c>
      <c r="I33" s="222" t="s">
        <v>226</v>
      </c>
    </row>
    <row r="34" spans="1:9" ht="33.75" customHeight="1">
      <c r="A34" s="224"/>
      <c r="B34" s="220"/>
      <c r="C34" s="220"/>
      <c r="D34" s="220"/>
      <c r="E34" s="220"/>
      <c r="F34" s="220"/>
      <c r="G34" s="221" t="e">
        <f t="shared" si="1"/>
        <v>#DIV/0!</v>
      </c>
      <c r="H34" s="221" t="e">
        <f t="shared" si="1"/>
        <v>#DIV/0!</v>
      </c>
      <c r="I34" s="222"/>
    </row>
    <row r="35" spans="1:9" ht="33.75" customHeight="1">
      <c r="A35" s="224"/>
      <c r="B35" s="220"/>
      <c r="C35" s="220"/>
      <c r="D35" s="220"/>
      <c r="E35" s="220"/>
      <c r="F35" s="220"/>
      <c r="G35" s="221" t="e">
        <f t="shared" si="1"/>
        <v>#DIV/0!</v>
      </c>
      <c r="H35" s="221" t="e">
        <f t="shared" si="1"/>
        <v>#DIV/0!</v>
      </c>
      <c r="I35" s="222"/>
    </row>
    <row r="36" spans="1:9" ht="33.75" customHeight="1">
      <c r="A36" s="224"/>
      <c r="B36" s="220"/>
      <c r="C36" s="220"/>
      <c r="D36" s="220"/>
      <c r="E36" s="220"/>
      <c r="F36" s="220"/>
      <c r="G36" s="221" t="e">
        <f t="shared" si="1"/>
        <v>#DIV/0!</v>
      </c>
      <c r="H36" s="221" t="e">
        <f t="shared" si="1"/>
        <v>#DIV/0!</v>
      </c>
      <c r="I36" s="222"/>
    </row>
    <row r="37" spans="1:9" ht="33.75" customHeight="1">
      <c r="A37" s="225" t="s">
        <v>98</v>
      </c>
      <c r="B37" s="226">
        <v>1</v>
      </c>
      <c r="C37" s="226">
        <v>500</v>
      </c>
      <c r="D37" s="226">
        <f>SUM(D31:D36)</f>
        <v>0</v>
      </c>
      <c r="E37" s="226">
        <f>SUM(E31:E36)</f>
        <v>3</v>
      </c>
      <c r="F37" s="226">
        <f>SUM(F31:F36)</f>
        <v>1800</v>
      </c>
      <c r="G37" s="227">
        <f t="shared" si="1"/>
        <v>3</v>
      </c>
      <c r="H37" s="227">
        <f t="shared" si="1"/>
        <v>3.6</v>
      </c>
      <c r="I37" s="228"/>
    </row>
    <row r="38" spans="1:9" ht="51" customHeight="1">
      <c r="A38" s="219" t="s">
        <v>121</v>
      </c>
      <c r="B38" s="220">
        <v>0</v>
      </c>
      <c r="C38" s="220">
        <v>0</v>
      </c>
      <c r="D38" s="220"/>
      <c r="E38" s="220">
        <v>1</v>
      </c>
      <c r="F38" s="220">
        <v>300</v>
      </c>
      <c r="G38" s="221" t="e">
        <f t="shared" si="1"/>
        <v>#DIV/0!</v>
      </c>
      <c r="H38" s="221" t="e">
        <f t="shared" si="1"/>
        <v>#DIV/0!</v>
      </c>
      <c r="I38" s="222" t="s">
        <v>227</v>
      </c>
    </row>
    <row r="39" spans="1:9" ht="123" customHeight="1">
      <c r="A39" s="229"/>
      <c r="B39" s="220">
        <v>7</v>
      </c>
      <c r="C39" s="220">
        <v>1000</v>
      </c>
      <c r="D39" s="220"/>
      <c r="E39" s="220">
        <v>14</v>
      </c>
      <c r="F39" s="220">
        <v>2500</v>
      </c>
      <c r="G39" s="221">
        <f t="shared" si="1"/>
        <v>2</v>
      </c>
      <c r="H39" s="221">
        <f>F39/C39</f>
        <v>2.5</v>
      </c>
      <c r="I39" s="222" t="s">
        <v>228</v>
      </c>
    </row>
    <row r="40" spans="1:9" ht="33.75" customHeight="1">
      <c r="A40" s="229"/>
      <c r="B40" s="220">
        <v>4</v>
      </c>
      <c r="C40" s="220">
        <v>600</v>
      </c>
      <c r="D40" s="220"/>
      <c r="E40" s="220">
        <v>3</v>
      </c>
      <c r="F40" s="220">
        <v>600</v>
      </c>
      <c r="G40" s="221">
        <f t="shared" si="1"/>
        <v>0.75</v>
      </c>
      <c r="H40" s="221">
        <f t="shared" si="1"/>
        <v>1</v>
      </c>
      <c r="I40" s="222" t="s">
        <v>229</v>
      </c>
    </row>
    <row r="41" spans="1:9" ht="33.75" customHeight="1">
      <c r="A41" s="229"/>
      <c r="B41" s="220">
        <v>2</v>
      </c>
      <c r="C41" s="220">
        <v>100</v>
      </c>
      <c r="D41" s="220"/>
      <c r="E41" s="220">
        <v>0</v>
      </c>
      <c r="F41" s="220">
        <v>0</v>
      </c>
      <c r="G41" s="221">
        <f t="shared" si="1"/>
        <v>0</v>
      </c>
      <c r="H41" s="221">
        <f t="shared" si="1"/>
        <v>0</v>
      </c>
      <c r="I41" s="222" t="s">
        <v>230</v>
      </c>
    </row>
    <row r="42" spans="1:9" ht="33.75" customHeight="1">
      <c r="A42" s="229"/>
      <c r="B42" s="220">
        <v>0</v>
      </c>
      <c r="C42" s="220">
        <v>0</v>
      </c>
      <c r="D42" s="220"/>
      <c r="E42" s="220">
        <v>1</v>
      </c>
      <c r="F42" s="220">
        <v>300</v>
      </c>
      <c r="G42" s="221" t="e">
        <f t="shared" si="1"/>
        <v>#DIV/0!</v>
      </c>
      <c r="H42" s="221" t="e">
        <f t="shared" si="1"/>
        <v>#DIV/0!</v>
      </c>
      <c r="I42" s="222" t="s">
        <v>231</v>
      </c>
    </row>
    <row r="43" spans="1:9" ht="33.75" customHeight="1">
      <c r="A43" s="229"/>
      <c r="B43" s="220">
        <v>2</v>
      </c>
      <c r="C43" s="220">
        <v>250</v>
      </c>
      <c r="D43" s="220"/>
      <c r="E43" s="220">
        <v>2</v>
      </c>
      <c r="F43" s="220">
        <v>220</v>
      </c>
      <c r="G43" s="221">
        <f t="shared" si="1"/>
        <v>1</v>
      </c>
      <c r="H43" s="221">
        <f t="shared" si="1"/>
        <v>0.88</v>
      </c>
      <c r="I43" s="222" t="s">
        <v>232</v>
      </c>
    </row>
    <row r="44" spans="1:9" ht="33.75" customHeight="1">
      <c r="A44" s="225" t="s">
        <v>100</v>
      </c>
      <c r="B44" s="226">
        <v>15</v>
      </c>
      <c r="C44" s="226">
        <v>1950</v>
      </c>
      <c r="D44" s="226">
        <f>D38+D39+D40+D43</f>
        <v>0</v>
      </c>
      <c r="E44" s="226">
        <v>21</v>
      </c>
      <c r="F44" s="226">
        <f>3920</f>
        <v>3920</v>
      </c>
      <c r="G44" s="227">
        <f t="shared" si="1"/>
        <v>1.4</v>
      </c>
      <c r="H44" s="227">
        <f t="shared" si="1"/>
        <v>2.0102564102564102</v>
      </c>
      <c r="I44" s="228"/>
    </row>
    <row r="45" spans="1:9" ht="33.75" customHeight="1">
      <c r="A45" s="219" t="s">
        <v>197</v>
      </c>
      <c r="B45" s="220">
        <v>1</v>
      </c>
      <c r="C45" s="220">
        <v>200</v>
      </c>
      <c r="D45" s="220"/>
      <c r="E45" s="220">
        <v>1</v>
      </c>
      <c r="F45" s="220">
        <v>200</v>
      </c>
      <c r="G45" s="221">
        <f t="shared" si="1"/>
        <v>1</v>
      </c>
      <c r="H45" s="221">
        <f t="shared" si="1"/>
        <v>1</v>
      </c>
      <c r="I45" s="222" t="s">
        <v>233</v>
      </c>
    </row>
    <row r="46" spans="1:9" ht="33.75" customHeight="1">
      <c r="A46" s="224"/>
      <c r="B46" s="220">
        <v>1</v>
      </c>
      <c r="C46" s="220">
        <v>200</v>
      </c>
      <c r="D46" s="220"/>
      <c r="E46" s="220">
        <v>1</v>
      </c>
      <c r="F46" s="220">
        <v>200</v>
      </c>
      <c r="G46" s="221">
        <f t="shared" si="1"/>
        <v>1</v>
      </c>
      <c r="H46" s="221">
        <f t="shared" si="1"/>
        <v>1</v>
      </c>
      <c r="I46" s="222" t="s">
        <v>234</v>
      </c>
    </row>
    <row r="47" spans="1:9" ht="33.75" customHeight="1">
      <c r="A47" s="224"/>
      <c r="B47" s="220">
        <v>1</v>
      </c>
      <c r="C47" s="220">
        <v>200</v>
      </c>
      <c r="D47" s="220"/>
      <c r="E47" s="220">
        <v>1</v>
      </c>
      <c r="F47" s="220">
        <v>200</v>
      </c>
      <c r="G47" s="221">
        <f t="shared" si="1"/>
        <v>1</v>
      </c>
      <c r="H47" s="221">
        <f t="shared" si="1"/>
        <v>1</v>
      </c>
      <c r="I47" s="222" t="s">
        <v>235</v>
      </c>
    </row>
    <row r="48" spans="1:9" ht="33.75" customHeight="1">
      <c r="A48" s="224"/>
      <c r="B48" s="220">
        <v>1</v>
      </c>
      <c r="C48" s="220">
        <v>200</v>
      </c>
      <c r="D48" s="220"/>
      <c r="E48" s="220">
        <v>1</v>
      </c>
      <c r="F48" s="220">
        <v>200</v>
      </c>
      <c r="G48" s="221">
        <f t="shared" si="1"/>
        <v>1</v>
      </c>
      <c r="H48" s="221">
        <f t="shared" si="1"/>
        <v>1</v>
      </c>
      <c r="I48" s="222" t="s">
        <v>198</v>
      </c>
    </row>
    <row r="49" spans="1:9" ht="33.75" customHeight="1">
      <c r="A49" s="224"/>
      <c r="B49" s="220">
        <v>1</v>
      </c>
      <c r="C49" s="220">
        <v>3000</v>
      </c>
      <c r="D49" s="220"/>
      <c r="E49" s="220">
        <v>1</v>
      </c>
      <c r="F49" s="220">
        <v>3000</v>
      </c>
      <c r="G49" s="221">
        <f t="shared" si="1"/>
        <v>1</v>
      </c>
      <c r="H49" s="221">
        <f t="shared" si="1"/>
        <v>1</v>
      </c>
      <c r="I49" s="222" t="s">
        <v>236</v>
      </c>
    </row>
    <row r="50" spans="1:9" ht="33.75" customHeight="1">
      <c r="A50" s="224"/>
      <c r="B50" s="220">
        <v>1</v>
      </c>
      <c r="C50" s="220">
        <v>5000</v>
      </c>
      <c r="D50" s="220"/>
      <c r="E50" s="220">
        <v>1</v>
      </c>
      <c r="F50" s="220">
        <v>5000</v>
      </c>
      <c r="G50" s="221">
        <f t="shared" si="1"/>
        <v>1</v>
      </c>
      <c r="H50" s="221">
        <f t="shared" si="1"/>
        <v>1</v>
      </c>
      <c r="I50" s="222" t="s">
        <v>237</v>
      </c>
    </row>
    <row r="51" spans="1:9" ht="33.75" customHeight="1">
      <c r="A51" s="224"/>
      <c r="B51" s="220">
        <v>1</v>
      </c>
      <c r="C51" s="220">
        <v>100</v>
      </c>
      <c r="D51" s="220"/>
      <c r="E51" s="220">
        <v>1</v>
      </c>
      <c r="F51" s="220">
        <v>100</v>
      </c>
      <c r="G51" s="221">
        <f t="shared" si="1"/>
        <v>1</v>
      </c>
      <c r="H51" s="221">
        <f t="shared" si="1"/>
        <v>1</v>
      </c>
      <c r="I51" s="222" t="s">
        <v>238</v>
      </c>
    </row>
    <row r="52" spans="1:9" ht="33.75" customHeight="1">
      <c r="A52" s="224"/>
      <c r="B52" s="220">
        <v>1</v>
      </c>
      <c r="C52" s="220">
        <v>100</v>
      </c>
      <c r="D52" s="220"/>
      <c r="E52" s="230">
        <v>0</v>
      </c>
      <c r="F52" s="230">
        <v>0</v>
      </c>
      <c r="G52" s="221">
        <f>E54/B52</f>
        <v>1</v>
      </c>
      <c r="H52" s="221">
        <f>F54/C52</f>
        <v>50</v>
      </c>
      <c r="I52" s="222" t="s">
        <v>239</v>
      </c>
    </row>
    <row r="53" spans="1:9" ht="33.75" customHeight="1">
      <c r="A53" s="224"/>
      <c r="B53" s="220">
        <v>0</v>
      </c>
      <c r="C53" s="220">
        <v>0</v>
      </c>
      <c r="D53" s="220"/>
      <c r="E53" s="220">
        <v>2</v>
      </c>
      <c r="F53" s="220">
        <v>400</v>
      </c>
      <c r="G53" s="221" t="e">
        <f t="shared" si="1"/>
        <v>#DIV/0!</v>
      </c>
      <c r="H53" s="221" t="e">
        <f t="shared" si="1"/>
        <v>#DIV/0!</v>
      </c>
      <c r="I53" s="222" t="s">
        <v>240</v>
      </c>
    </row>
    <row r="54" spans="1:9" ht="33.75" customHeight="1">
      <c r="A54" s="224"/>
      <c r="B54" s="220">
        <v>1</v>
      </c>
      <c r="C54" s="220">
        <v>3700</v>
      </c>
      <c r="D54" s="220"/>
      <c r="E54" s="220">
        <v>1</v>
      </c>
      <c r="F54" s="220">
        <v>5000</v>
      </c>
      <c r="G54" s="221">
        <f t="shared" si="1"/>
        <v>1</v>
      </c>
      <c r="H54" s="221">
        <f t="shared" si="1"/>
        <v>1.3513513513513513</v>
      </c>
      <c r="I54" s="222" t="s">
        <v>241</v>
      </c>
    </row>
    <row r="55" spans="1:9" ht="33.75" customHeight="1">
      <c r="A55" s="224"/>
      <c r="B55" s="220">
        <v>1</v>
      </c>
      <c r="C55" s="220">
        <v>190</v>
      </c>
      <c r="D55" s="220"/>
      <c r="E55" s="220">
        <v>0</v>
      </c>
      <c r="F55" s="220">
        <v>0</v>
      </c>
      <c r="G55" s="221">
        <f t="shared" si="1"/>
        <v>0</v>
      </c>
      <c r="H55" s="221">
        <f t="shared" si="1"/>
        <v>0</v>
      </c>
      <c r="I55" s="222" t="s">
        <v>242</v>
      </c>
    </row>
    <row r="56" spans="1:9" ht="33.75" customHeight="1">
      <c r="A56" s="224"/>
      <c r="B56" s="220">
        <v>1</v>
      </c>
      <c r="C56" s="220">
        <v>5000</v>
      </c>
      <c r="D56" s="220"/>
      <c r="E56" s="220">
        <v>1</v>
      </c>
      <c r="F56" s="220">
        <v>5000</v>
      </c>
      <c r="G56" s="221">
        <f t="shared" si="1"/>
        <v>1</v>
      </c>
      <c r="H56" s="221">
        <f t="shared" si="1"/>
        <v>1</v>
      </c>
      <c r="I56" s="222" t="s">
        <v>243</v>
      </c>
    </row>
    <row r="57" spans="1:9" ht="33.75" customHeight="1">
      <c r="A57" s="224"/>
      <c r="B57" s="220">
        <v>1</v>
      </c>
      <c r="C57" s="220">
        <v>5000</v>
      </c>
      <c r="D57" s="220"/>
      <c r="E57" s="220">
        <v>0</v>
      </c>
      <c r="F57" s="220">
        <v>0</v>
      </c>
      <c r="G57" s="221">
        <f t="shared" si="1"/>
        <v>0</v>
      </c>
      <c r="H57" s="221">
        <f t="shared" si="1"/>
        <v>0</v>
      </c>
      <c r="I57" s="222" t="s">
        <v>244</v>
      </c>
    </row>
    <row r="58" spans="1:9" ht="33.75" customHeight="1">
      <c r="A58" s="224"/>
      <c r="B58" s="220">
        <v>1</v>
      </c>
      <c r="C58" s="220">
        <v>5000</v>
      </c>
      <c r="D58" s="220"/>
      <c r="E58" s="220">
        <v>1</v>
      </c>
      <c r="F58" s="220">
        <v>5000</v>
      </c>
      <c r="G58" s="221">
        <f t="shared" si="1"/>
        <v>1</v>
      </c>
      <c r="H58" s="221">
        <f t="shared" si="1"/>
        <v>1</v>
      </c>
      <c r="I58" s="222" t="s">
        <v>245</v>
      </c>
    </row>
    <row r="59" spans="1:9" ht="33.75" customHeight="1">
      <c r="A59" s="224"/>
      <c r="B59" s="220">
        <v>0</v>
      </c>
      <c r="C59" s="220">
        <v>0</v>
      </c>
      <c r="D59" s="220"/>
      <c r="E59" s="220">
        <v>2</v>
      </c>
      <c r="F59" s="220">
        <v>10000</v>
      </c>
      <c r="G59" s="221" t="e">
        <f t="shared" si="1"/>
        <v>#DIV/0!</v>
      </c>
      <c r="H59" s="221" t="e">
        <f>F61/C59</f>
        <v>#DIV/0!</v>
      </c>
      <c r="I59" s="222" t="s">
        <v>199</v>
      </c>
    </row>
    <row r="60" spans="1:9" ht="33.75" customHeight="1">
      <c r="A60" s="224"/>
      <c r="B60" s="220">
        <v>5</v>
      </c>
      <c r="C60" s="220">
        <v>50000</v>
      </c>
      <c r="D60" s="220"/>
      <c r="E60" s="220">
        <v>3</v>
      </c>
      <c r="F60" s="220">
        <v>50000</v>
      </c>
      <c r="G60" s="221">
        <f t="shared" si="1"/>
        <v>0.6</v>
      </c>
      <c r="H60" s="221">
        <f t="shared" si="1"/>
        <v>1</v>
      </c>
      <c r="I60" s="222" t="s">
        <v>246</v>
      </c>
    </row>
    <row r="61" spans="1:9" ht="33.75" customHeight="1">
      <c r="A61" s="224"/>
      <c r="B61" s="220">
        <v>0</v>
      </c>
      <c r="C61" s="220">
        <v>0</v>
      </c>
      <c r="D61" s="220"/>
      <c r="E61" s="220">
        <v>1</v>
      </c>
      <c r="F61" s="220">
        <v>30000</v>
      </c>
      <c r="G61" s="221" t="e">
        <f t="shared" si="1"/>
        <v>#DIV/0!</v>
      </c>
      <c r="H61" s="221" t="e">
        <f t="shared" si="1"/>
        <v>#DIV/0!</v>
      </c>
      <c r="I61" s="222" t="s">
        <v>247</v>
      </c>
    </row>
    <row r="62" spans="1:9" ht="33.75" customHeight="1">
      <c r="A62" s="224"/>
      <c r="B62" s="220">
        <v>0</v>
      </c>
      <c r="C62" s="220">
        <v>0</v>
      </c>
      <c r="D62" s="220"/>
      <c r="E62" s="220">
        <v>1</v>
      </c>
      <c r="F62" s="220">
        <v>20000</v>
      </c>
      <c r="G62" s="221" t="e">
        <f t="shared" si="1"/>
        <v>#DIV/0!</v>
      </c>
      <c r="H62" s="221" t="e">
        <f t="shared" si="1"/>
        <v>#DIV/0!</v>
      </c>
      <c r="I62" s="222" t="s">
        <v>248</v>
      </c>
    </row>
    <row r="63" spans="1:9" ht="33.75" customHeight="1">
      <c r="A63" s="224"/>
      <c r="B63" s="220">
        <v>30</v>
      </c>
      <c r="C63" s="220">
        <v>1500</v>
      </c>
      <c r="D63" s="220"/>
      <c r="E63" s="220">
        <v>28</v>
      </c>
      <c r="F63" s="220">
        <v>4000</v>
      </c>
      <c r="G63" s="221">
        <f t="shared" si="1"/>
        <v>0.93333333333333335</v>
      </c>
      <c r="H63" s="221">
        <f>F65/C63</f>
        <v>4</v>
      </c>
      <c r="I63" s="222" t="s">
        <v>249</v>
      </c>
    </row>
    <row r="64" spans="1:9" ht="33.75" customHeight="1">
      <c r="A64" s="224"/>
      <c r="B64" s="220">
        <v>1</v>
      </c>
      <c r="C64" s="220">
        <v>100</v>
      </c>
      <c r="D64" s="220"/>
      <c r="E64" s="220">
        <v>10</v>
      </c>
      <c r="F64" s="220">
        <v>1000</v>
      </c>
      <c r="G64" s="221">
        <f t="shared" si="1"/>
        <v>10</v>
      </c>
      <c r="H64" s="221">
        <f>F66/C64</f>
        <v>40</v>
      </c>
      <c r="I64" s="222" t="s">
        <v>250</v>
      </c>
    </row>
    <row r="65" spans="1:9" ht="48" customHeight="1">
      <c r="A65" s="224"/>
      <c r="B65" s="220">
        <v>10</v>
      </c>
      <c r="C65" s="220">
        <v>2000</v>
      </c>
      <c r="D65" s="220"/>
      <c r="E65" s="220">
        <v>14</v>
      </c>
      <c r="F65" s="220">
        <v>6000</v>
      </c>
      <c r="G65" s="221">
        <f t="shared" si="1"/>
        <v>1.4</v>
      </c>
      <c r="H65" s="221">
        <f t="shared" si="1"/>
        <v>3</v>
      </c>
      <c r="I65" s="222" t="s">
        <v>251</v>
      </c>
    </row>
    <row r="66" spans="1:9" ht="33.75" customHeight="1">
      <c r="A66" s="224"/>
      <c r="B66" s="220">
        <v>5</v>
      </c>
      <c r="C66" s="220">
        <v>2000</v>
      </c>
      <c r="D66" s="220"/>
      <c r="E66" s="220">
        <v>5</v>
      </c>
      <c r="F66" s="220">
        <v>4000</v>
      </c>
      <c r="G66" s="221">
        <f t="shared" si="1"/>
        <v>1</v>
      </c>
      <c r="H66" s="221">
        <f t="shared" si="1"/>
        <v>2</v>
      </c>
      <c r="I66" s="222" t="s">
        <v>252</v>
      </c>
    </row>
    <row r="67" spans="1:9" ht="33.75" customHeight="1">
      <c r="A67" s="224"/>
      <c r="B67" s="220">
        <v>0</v>
      </c>
      <c r="C67" s="220">
        <v>0</v>
      </c>
      <c r="D67" s="220"/>
      <c r="E67" s="220">
        <v>1</v>
      </c>
      <c r="F67" s="220">
        <v>5000</v>
      </c>
      <c r="G67" s="221" t="e">
        <f t="shared" si="1"/>
        <v>#DIV/0!</v>
      </c>
      <c r="H67" s="221" t="e">
        <f>F69/C67</f>
        <v>#DIV/0!</v>
      </c>
      <c r="I67" s="222" t="s">
        <v>200</v>
      </c>
    </row>
    <row r="68" spans="1:9" ht="33.75" customHeight="1">
      <c r="A68" s="224"/>
      <c r="B68" s="220">
        <v>0</v>
      </c>
      <c r="C68" s="220">
        <v>0</v>
      </c>
      <c r="D68" s="220"/>
      <c r="E68" s="220">
        <v>1</v>
      </c>
      <c r="F68" s="220">
        <v>1500</v>
      </c>
      <c r="G68" s="221" t="e">
        <f t="shared" si="1"/>
        <v>#DIV/0!</v>
      </c>
      <c r="H68" s="221" t="e">
        <f>F70/C68</f>
        <v>#DIV/0!</v>
      </c>
      <c r="I68" s="222" t="s">
        <v>253</v>
      </c>
    </row>
    <row r="69" spans="1:9" ht="33.75" customHeight="1">
      <c r="A69" s="224"/>
      <c r="B69" s="220">
        <v>0</v>
      </c>
      <c r="C69" s="220">
        <v>0</v>
      </c>
      <c r="D69" s="220"/>
      <c r="E69" s="220">
        <v>1</v>
      </c>
      <c r="F69" s="220">
        <v>30000</v>
      </c>
      <c r="G69" s="221" t="e">
        <f t="shared" si="1"/>
        <v>#DIV/0!</v>
      </c>
      <c r="H69" s="221" t="e">
        <f>F71/C69</f>
        <v>#DIV/0!</v>
      </c>
      <c r="I69" s="222" t="s">
        <v>254</v>
      </c>
    </row>
    <row r="70" spans="1:9" ht="33.75" customHeight="1">
      <c r="A70" s="224"/>
      <c r="B70" s="220">
        <v>0</v>
      </c>
      <c r="C70" s="220">
        <v>0</v>
      </c>
      <c r="D70" s="220"/>
      <c r="E70" s="220">
        <v>1</v>
      </c>
      <c r="F70" s="220">
        <v>1000</v>
      </c>
      <c r="G70" s="221" t="e">
        <f t="shared" si="1"/>
        <v>#DIV/0!</v>
      </c>
      <c r="H70" s="221" t="e">
        <f>F72/C70</f>
        <v>#DIV/0!</v>
      </c>
      <c r="I70" s="222" t="s">
        <v>201</v>
      </c>
    </row>
    <row r="71" spans="1:9" ht="33.75" customHeight="1">
      <c r="A71" s="224"/>
      <c r="B71" s="220">
        <v>0</v>
      </c>
      <c r="C71" s="220">
        <v>0</v>
      </c>
      <c r="D71" s="220"/>
      <c r="E71" s="220">
        <v>1</v>
      </c>
      <c r="F71" s="220">
        <v>50</v>
      </c>
      <c r="G71" s="221" t="e">
        <f t="shared" si="1"/>
        <v>#DIV/0!</v>
      </c>
      <c r="H71" s="221" t="e">
        <f>F82/C71</f>
        <v>#DIV/0!</v>
      </c>
      <c r="I71" s="222" t="s">
        <v>255</v>
      </c>
    </row>
    <row r="72" spans="1:9" ht="33.75" customHeight="1">
      <c r="A72" s="224"/>
      <c r="B72" s="220">
        <v>0</v>
      </c>
      <c r="C72" s="220">
        <v>0</v>
      </c>
      <c r="D72" s="220"/>
      <c r="E72" s="220">
        <v>1</v>
      </c>
      <c r="F72" s="220">
        <v>100</v>
      </c>
      <c r="G72" s="221" t="e">
        <f t="shared" si="1"/>
        <v>#DIV/0!</v>
      </c>
      <c r="H72" s="221" t="e">
        <f t="shared" ref="H72:H81" si="2">F84/C72</f>
        <v>#DIV/0!</v>
      </c>
      <c r="I72" s="222" t="s">
        <v>256</v>
      </c>
    </row>
    <row r="73" spans="1:9" ht="33.75" customHeight="1">
      <c r="A73" s="224"/>
      <c r="B73" s="220">
        <v>2</v>
      </c>
      <c r="C73" s="220" t="s">
        <v>257</v>
      </c>
      <c r="D73" s="220"/>
      <c r="E73" s="220">
        <v>0</v>
      </c>
      <c r="F73" s="220">
        <v>0</v>
      </c>
      <c r="G73" s="221">
        <f t="shared" si="1"/>
        <v>0</v>
      </c>
      <c r="H73" s="221" t="e">
        <f t="shared" si="2"/>
        <v>#VALUE!</v>
      </c>
      <c r="I73" s="222" t="s">
        <v>258</v>
      </c>
    </row>
    <row r="74" spans="1:9" ht="33.75" customHeight="1">
      <c r="A74" s="224"/>
      <c r="B74" s="220">
        <v>1</v>
      </c>
      <c r="C74" s="220">
        <v>10000</v>
      </c>
      <c r="D74" s="220"/>
      <c r="E74" s="220">
        <v>0</v>
      </c>
      <c r="F74" s="220">
        <v>0</v>
      </c>
      <c r="G74" s="221">
        <f t="shared" si="1"/>
        <v>0</v>
      </c>
      <c r="H74" s="221">
        <f t="shared" si="2"/>
        <v>0</v>
      </c>
      <c r="I74" s="222" t="s">
        <v>259</v>
      </c>
    </row>
    <row r="75" spans="1:9" ht="33.75" customHeight="1">
      <c r="A75" s="224"/>
      <c r="B75" s="220">
        <v>1</v>
      </c>
      <c r="C75" s="220">
        <v>10000</v>
      </c>
      <c r="D75" s="220"/>
      <c r="E75" s="220">
        <v>0</v>
      </c>
      <c r="F75" s="220">
        <v>0</v>
      </c>
      <c r="G75" s="221">
        <f t="shared" si="1"/>
        <v>0</v>
      </c>
      <c r="H75" s="221">
        <f t="shared" si="2"/>
        <v>0</v>
      </c>
      <c r="I75" s="222" t="s">
        <v>260</v>
      </c>
    </row>
    <row r="76" spans="1:9" ht="33.75" customHeight="1">
      <c r="A76" s="224"/>
      <c r="B76" s="220">
        <v>1</v>
      </c>
      <c r="C76" s="220">
        <v>10000</v>
      </c>
      <c r="D76" s="220"/>
      <c r="E76" s="220">
        <v>0</v>
      </c>
      <c r="F76" s="220">
        <v>0</v>
      </c>
      <c r="G76" s="221">
        <f t="shared" si="1"/>
        <v>0</v>
      </c>
      <c r="H76" s="221">
        <f t="shared" si="2"/>
        <v>0</v>
      </c>
      <c r="I76" s="222" t="s">
        <v>261</v>
      </c>
    </row>
    <row r="77" spans="1:9" ht="33.75" customHeight="1">
      <c r="A77" s="224"/>
      <c r="B77" s="220">
        <v>5</v>
      </c>
      <c r="C77" s="220">
        <v>5000</v>
      </c>
      <c r="D77" s="220"/>
      <c r="E77" s="220">
        <v>0</v>
      </c>
      <c r="F77" s="220">
        <v>0</v>
      </c>
      <c r="G77" s="221">
        <f t="shared" si="1"/>
        <v>0</v>
      </c>
      <c r="H77" s="221">
        <f t="shared" si="2"/>
        <v>0</v>
      </c>
      <c r="I77" s="222" t="s">
        <v>262</v>
      </c>
    </row>
    <row r="78" spans="1:9" ht="33.75" customHeight="1">
      <c r="A78" s="224"/>
      <c r="B78" s="220">
        <v>2</v>
      </c>
      <c r="C78" s="220">
        <v>50</v>
      </c>
      <c r="D78" s="220"/>
      <c r="E78" s="220">
        <v>0</v>
      </c>
      <c r="F78" s="220">
        <v>0</v>
      </c>
      <c r="G78" s="221">
        <f t="shared" si="1"/>
        <v>0</v>
      </c>
      <c r="H78" s="221">
        <f t="shared" si="2"/>
        <v>0</v>
      </c>
      <c r="I78" s="222" t="s">
        <v>263</v>
      </c>
    </row>
    <row r="79" spans="1:9" ht="33.75" customHeight="1">
      <c r="A79" s="224"/>
      <c r="B79" s="220">
        <v>4</v>
      </c>
      <c r="C79" s="220" t="s">
        <v>264</v>
      </c>
      <c r="D79" s="220"/>
      <c r="E79" s="220">
        <v>0</v>
      </c>
      <c r="F79" s="220">
        <v>0</v>
      </c>
      <c r="G79" s="221">
        <f t="shared" si="1"/>
        <v>0</v>
      </c>
      <c r="H79" s="221" t="e">
        <f t="shared" si="2"/>
        <v>#VALUE!</v>
      </c>
      <c r="I79" s="222" t="s">
        <v>265</v>
      </c>
    </row>
    <row r="80" spans="1:9" ht="33.75" customHeight="1">
      <c r="A80" s="224"/>
      <c r="B80" s="220">
        <v>3</v>
      </c>
      <c r="C80" s="220" t="s">
        <v>266</v>
      </c>
      <c r="D80" s="220"/>
      <c r="E80" s="220">
        <v>0</v>
      </c>
      <c r="F80" s="220">
        <v>0</v>
      </c>
      <c r="G80" s="221">
        <f t="shared" si="1"/>
        <v>0</v>
      </c>
      <c r="H80" s="221" t="e">
        <f t="shared" si="2"/>
        <v>#VALUE!</v>
      </c>
      <c r="I80" s="222" t="s">
        <v>267</v>
      </c>
    </row>
    <row r="81" spans="1:9" ht="33.75" customHeight="1">
      <c r="A81" s="224"/>
      <c r="B81" s="220">
        <v>1</v>
      </c>
      <c r="C81" s="220" t="s">
        <v>268</v>
      </c>
      <c r="D81" s="220"/>
      <c r="E81" s="220">
        <v>0</v>
      </c>
      <c r="F81" s="220">
        <v>0</v>
      </c>
      <c r="G81" s="221">
        <f t="shared" si="1"/>
        <v>0</v>
      </c>
      <c r="H81" s="221" t="e">
        <f t="shared" si="2"/>
        <v>#VALUE!</v>
      </c>
      <c r="I81" s="222" t="s">
        <v>269</v>
      </c>
    </row>
    <row r="82" spans="1:9" ht="33.75" customHeight="1">
      <c r="A82" s="224"/>
      <c r="B82" s="220">
        <v>2</v>
      </c>
      <c r="C82" s="220">
        <v>300</v>
      </c>
      <c r="D82" s="220"/>
      <c r="E82" s="220">
        <v>0</v>
      </c>
      <c r="F82" s="220">
        <v>0</v>
      </c>
      <c r="G82" s="221">
        <f>E82/B82</f>
        <v>0</v>
      </c>
      <c r="H82" s="221">
        <f>F82/C82</f>
        <v>0</v>
      </c>
      <c r="I82" s="222" t="s">
        <v>270</v>
      </c>
    </row>
    <row r="83" spans="1:9" ht="33.75" customHeight="1">
      <c r="A83" s="224"/>
      <c r="B83" s="220"/>
      <c r="C83" s="220"/>
      <c r="D83" s="220"/>
      <c r="E83" s="220">
        <f>SUM(E45:E81)</f>
        <v>82</v>
      </c>
      <c r="F83" s="220"/>
      <c r="G83" s="220"/>
      <c r="H83" s="220"/>
      <c r="I83" s="231"/>
    </row>
    <row r="84" spans="1:9" ht="33.75" customHeight="1">
      <c r="A84" s="225" t="s">
        <v>101</v>
      </c>
      <c r="B84" s="226">
        <v>86</v>
      </c>
      <c r="C84" s="226">
        <f>SUM(C45:C82)</f>
        <v>118840</v>
      </c>
      <c r="D84" s="226">
        <f>D45+D46+D47+D83</f>
        <v>0</v>
      </c>
      <c r="E84" s="226">
        <v>82</v>
      </c>
      <c r="F84" s="226">
        <v>186950</v>
      </c>
      <c r="G84" s="227">
        <f t="shared" si="1"/>
        <v>0.95348837209302328</v>
      </c>
      <c r="H84" s="227" t="e">
        <f>F84/#REF!</f>
        <v>#REF!</v>
      </c>
      <c r="I84" s="228"/>
    </row>
    <row r="85" spans="1:9" ht="33.75" customHeight="1" thickBot="1">
      <c r="A85" s="232" t="s">
        <v>97</v>
      </c>
      <c r="B85" s="233">
        <v>186</v>
      </c>
      <c r="C85" s="233">
        <v>171290</v>
      </c>
      <c r="D85" s="233">
        <v>0</v>
      </c>
      <c r="E85" s="233">
        <v>231</v>
      </c>
      <c r="F85" s="233">
        <v>243120</v>
      </c>
      <c r="G85" s="234">
        <f t="shared" si="1"/>
        <v>1.2419354838709677</v>
      </c>
      <c r="H85" s="234">
        <f t="shared" si="1"/>
        <v>1.4193473057388055</v>
      </c>
      <c r="I85" s="235"/>
    </row>
    <row r="86" spans="1:9" ht="33.75" customHeight="1">
      <c r="A86" s="236" t="s">
        <v>116</v>
      </c>
      <c r="B86" s="237"/>
      <c r="C86" s="237"/>
      <c r="D86" s="237"/>
      <c r="E86" s="237"/>
      <c r="F86" s="237"/>
      <c r="G86" s="237"/>
      <c r="H86" s="237"/>
      <c r="I86" s="237"/>
    </row>
    <row r="87" spans="1:9" ht="33.75" customHeight="1">
      <c r="A87" s="236" t="s">
        <v>123</v>
      </c>
      <c r="B87" s="237"/>
      <c r="C87" s="237"/>
      <c r="D87" s="237"/>
      <c r="E87" s="237"/>
      <c r="F87" s="237"/>
      <c r="G87" s="237"/>
      <c r="H87" s="237"/>
      <c r="I87" s="237"/>
    </row>
    <row r="88" spans="1:9" ht="33.75" customHeight="1">
      <c r="A88" s="238"/>
      <c r="B88" s="239"/>
      <c r="C88" s="239"/>
      <c r="D88" s="239"/>
      <c r="E88" s="239"/>
      <c r="F88" s="239"/>
      <c r="G88" s="239"/>
      <c r="H88" s="239"/>
      <c r="I88" s="240"/>
    </row>
    <row r="89" spans="1:9" ht="33.75" customHeight="1">
      <c r="A89" s="238"/>
      <c r="B89" s="239"/>
      <c r="C89" s="239"/>
      <c r="D89" s="239"/>
      <c r="E89" s="239"/>
      <c r="F89" s="239"/>
      <c r="G89" s="239"/>
      <c r="H89" s="239"/>
      <c r="I89" s="240"/>
    </row>
    <row r="91" spans="1:9" ht="33.75" customHeight="1">
      <c r="A91" s="87" t="s">
        <v>114</v>
      </c>
      <c r="B91" s="87"/>
      <c r="C91" s="87"/>
      <c r="D91" s="87"/>
      <c r="E91" s="87"/>
      <c r="F91" s="87"/>
      <c r="G91" s="88"/>
      <c r="H91" s="87" t="s">
        <v>104</v>
      </c>
      <c r="I91" s="168"/>
    </row>
    <row r="92" spans="1:9" ht="33.75" customHeight="1">
      <c r="A92" s="241"/>
      <c r="B92" s="242"/>
      <c r="C92" s="241"/>
      <c r="D92" s="241"/>
      <c r="E92" s="241"/>
      <c r="F92" s="241"/>
      <c r="G92" s="243"/>
    </row>
    <row r="93" spans="1:9" ht="33.75" customHeight="1">
      <c r="A93" s="241"/>
      <c r="B93" s="242"/>
      <c r="C93" s="241"/>
      <c r="D93" s="241"/>
      <c r="E93" s="241"/>
      <c r="F93" s="241"/>
      <c r="G93" s="243"/>
    </row>
    <row r="94" spans="1:9" ht="33.75" customHeight="1">
      <c r="A94" s="241"/>
      <c r="B94" s="241"/>
      <c r="C94" s="241"/>
      <c r="D94" s="241"/>
      <c r="E94" s="241"/>
      <c r="F94" s="241"/>
      <c r="G94" s="243"/>
    </row>
    <row r="95" spans="1:9" ht="33.75" customHeight="1">
      <c r="A95" s="92" t="s">
        <v>105</v>
      </c>
      <c r="B95" s="92"/>
      <c r="C95" s="87"/>
      <c r="D95" s="87"/>
      <c r="E95" s="87"/>
      <c r="F95" s="87"/>
      <c r="G95" s="88"/>
    </row>
    <row r="96" spans="1:9" ht="33.75" customHeight="1">
      <c r="A96" s="87"/>
      <c r="B96" s="87"/>
      <c r="C96" s="87"/>
      <c r="D96" s="87"/>
      <c r="E96" s="87"/>
      <c r="F96" s="87"/>
      <c r="G96" s="88"/>
    </row>
    <row r="97" spans="1:9" ht="33.75" customHeight="1">
      <c r="A97" s="87"/>
      <c r="B97" s="87"/>
      <c r="C97" s="87"/>
      <c r="D97" s="87"/>
      <c r="E97" s="87"/>
      <c r="F97" s="87"/>
      <c r="G97" s="88"/>
    </row>
    <row r="98" spans="1:9" ht="33.75" customHeight="1">
      <c r="A98" s="87" t="s">
        <v>106</v>
      </c>
      <c r="B98" s="87"/>
      <c r="C98" s="87"/>
      <c r="D98" s="87"/>
      <c r="E98" s="87"/>
      <c r="F98" s="87"/>
      <c r="G98" s="88"/>
      <c r="H98" s="87" t="s">
        <v>107</v>
      </c>
      <c r="I98" s="168"/>
    </row>
  </sheetData>
  <mergeCells count="10">
    <mergeCell ref="A86:I86"/>
    <mergeCell ref="A87:I87"/>
    <mergeCell ref="A2:I2"/>
    <mergeCell ref="B4:C4"/>
    <mergeCell ref="A4:A5"/>
    <mergeCell ref="D4:I4"/>
    <mergeCell ref="A7:A29"/>
    <mergeCell ref="A31:A36"/>
    <mergeCell ref="A38:A43"/>
    <mergeCell ref="A45:A8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Instytucja</vt:lpstr>
      <vt:lpstr>Zatrudnienie</vt:lpstr>
      <vt:lpstr>Część opisowa</vt:lpstr>
      <vt:lpstr>Część merytoryczna</vt:lpstr>
      <vt:lpstr>'Część merytoryczna'!Obszar_wydruku</vt:lpstr>
      <vt:lpstr>'Część opisowa'!Obszar_wydruku</vt:lpstr>
      <vt:lpstr>Instytucja!Obszar_wydruku</vt:lpstr>
      <vt:lpstr>Zatrudnienie!Obszar_wydruku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install</cp:lastModifiedBy>
  <cp:lastPrinted>2013-04-18T13:38:00Z</cp:lastPrinted>
  <dcterms:created xsi:type="dcterms:W3CDTF">2013-01-02T13:01:28Z</dcterms:created>
  <dcterms:modified xsi:type="dcterms:W3CDTF">2013-04-18T13:38:57Z</dcterms:modified>
</cp:coreProperties>
</file>